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26"/>
  <workbookPr codeName="ThisWorkbook" defaultThemeVersion="166925"/>
  <mc:AlternateContent xmlns:mc="http://schemas.openxmlformats.org/markup-compatibility/2006">
    <mc:Choice Requires="x15">
      <x15ac:absPath xmlns:x15ac="http://schemas.microsoft.com/office/spreadsheetml/2010/11/ac" url="https://d.docs.live.net/c6847f157be23e4c/EITI/1-Validation/"/>
    </mc:Choice>
  </mc:AlternateContent>
  <xr:revisionPtr revIDLastSave="0" documentId="8_{7298E373-76F9-4EED-B079-5358D91208E2}" xr6:coauthVersionLast="47" xr6:coauthVersionMax="47" xr10:uidLastSave="{00000000-0000-0000-0000-000000000000}"/>
  <bookViews>
    <workbookView xWindow="-110" yWindow="-110" windowWidth="19420" windowHeight="11500" tabRatio="745" firstSheet="4" activeTab="25" xr2:uid="{74BF3EC9-BCBB-A447-9F1D-108DC027EA20}"/>
  </bookViews>
  <sheets>
    <sheet name="Introduction" sheetId="32" r:id="rId1"/>
    <sheet name="About" sheetId="30" r:id="rId2"/>
    <sheet name="#2.1" sheetId="1" r:id="rId3"/>
    <sheet name="#2.1 (New)" sheetId="33" state="hidden" r:id="rId4"/>
    <sheet name="#2.2" sheetId="34" r:id="rId5"/>
    <sheet name="#2.3" sheetId="35" r:id="rId6"/>
    <sheet name="#2.4" sheetId="4" r:id="rId7"/>
    <sheet name="#2.5" sheetId="5" r:id="rId8"/>
    <sheet name="#2.6" sheetId="36" r:id="rId9"/>
    <sheet name="#3.1" sheetId="37" r:id="rId10"/>
    <sheet name="#3.2" sheetId="38" r:id="rId11"/>
    <sheet name="#3.3" sheetId="9" r:id="rId12"/>
    <sheet name="#4.1" sheetId="10" r:id="rId13"/>
    <sheet name="#4.1 - Government" sheetId="27" r:id="rId14"/>
    <sheet name="#4.1 - Reporting entities" sheetId="26" r:id="rId15"/>
    <sheet name="#4.1 - Company" sheetId="28" r:id="rId16"/>
    <sheet name="#4.2" sheetId="11" r:id="rId17"/>
    <sheet name="#4.3" sheetId="12" r:id="rId18"/>
    <sheet name="#4.4" sheetId="13" r:id="rId19"/>
    <sheet name="#4.5" sheetId="14" r:id="rId20"/>
    <sheet name="#4.6" sheetId="15" r:id="rId21"/>
    <sheet name="#4.7" sheetId="16" r:id="rId22"/>
    <sheet name="#4.8" sheetId="17" r:id="rId23"/>
    <sheet name="#4.9" sheetId="18" r:id="rId24"/>
    <sheet name="#5.1" sheetId="19" r:id="rId25"/>
    <sheet name="#5.2" sheetId="20" r:id="rId26"/>
    <sheet name="#5.3" sheetId="21" r:id="rId27"/>
    <sheet name="#6.1" sheetId="22" r:id="rId28"/>
    <sheet name="#6.2" sheetId="23" r:id="rId29"/>
    <sheet name="#6.3" sheetId="24" r:id="rId30"/>
    <sheet name="Sheet1" sheetId="39" r:id="rId31"/>
    <sheet name="#6.4" sheetId="25" r:id="rId32"/>
  </sheets>
  <externalReferences>
    <externalReference r:id="rId33"/>
    <externalReference r:id="rId34"/>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3">Companies[Full company name]</definedName>
    <definedName name="Companies_list" localSheetId="4">Companies[Full company name]</definedName>
    <definedName name="Companies_list" localSheetId="5">Companies[Full company name]</definedName>
    <definedName name="Companies_list" localSheetId="8">Companies[Full company name]</definedName>
    <definedName name="Companies_list" localSheetId="9">Companies[Full company name]</definedName>
    <definedName name="Companies_list" localSheetId="10">Companies[Full company name]</definedName>
    <definedName name="Companies_list" localSheetId="15">[1]!Companies[Full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 localSheetId="3">Government_revenues_table[Revenue stream name]</definedName>
    <definedName name="dddd" localSheetId="4">Government_revenues_table[Revenue stream name]</definedName>
    <definedName name="dddd" localSheetId="5">Government_revenues_table[Revenue stream name]</definedName>
    <definedName name="dddd" localSheetId="8">Government_revenues_table[Revenue stream name]</definedName>
    <definedName name="dddd" localSheetId="9">Government_revenues_table[Revenue stream name]</definedName>
    <definedName name="dddd" localSheetId="10">Government_revenues_table[Revenue stream name]</definedName>
    <definedName name="dddd">Government_revenues_table[Revenue stream name]</definedName>
    <definedName name="GFS_list">[1]!Table6_GFS_codes_classification[Combined]</definedName>
    <definedName name="gogosx" localSheetId="3">Government_agencies[Full name of agency]</definedName>
    <definedName name="gogosx" localSheetId="4">Government_agencies[Full name of agency]</definedName>
    <definedName name="gogosx" localSheetId="5">Government_agencies[Full name of agency]</definedName>
    <definedName name="gogosx" localSheetId="8">Government_agencies[Full name of agency]</definedName>
    <definedName name="gogosx" localSheetId="9">Government_agencies[Full name of agency]</definedName>
    <definedName name="gogosx" localSheetId="10">Government_agencies[Full name of agency]</definedName>
    <definedName name="gogosx">Government_agencies[Full name of agency]</definedName>
    <definedName name="Government_entities_list" localSheetId="3">Government_agencies[Full name of agency]</definedName>
    <definedName name="Government_entities_list" localSheetId="4">Government_agencies[Full name of agency]</definedName>
    <definedName name="Government_entities_list" localSheetId="5">Government_agencies[Full name of agency]</definedName>
    <definedName name="Government_entities_list" localSheetId="8">Government_agencies[Full name of agency]</definedName>
    <definedName name="Government_entities_list" localSheetId="9">Government_agencies[Full name of agency]</definedName>
    <definedName name="Government_entities_list" localSheetId="10">Government_agencies[Full name of agency]</definedName>
    <definedName name="Government_entities_list" localSheetId="15">[1]!Government_agencies[Full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 localSheetId="3">Government_revenues_table[Revenue value]</definedName>
    <definedName name="over" localSheetId="4">Government_revenues_table[Revenue value]</definedName>
    <definedName name="over" localSheetId="5">Government_revenues_table[Revenue value]</definedName>
    <definedName name="over" localSheetId="8">Government_revenues_table[Revenue value]</definedName>
    <definedName name="over" localSheetId="9">Government_revenues_table[Revenue value]</definedName>
    <definedName name="over" localSheetId="10">Government_revenues_table[Revenue value]</definedName>
    <definedName name="over">Government_revenues_table[Revenue value]</definedName>
    <definedName name="_xlnm.Print_Area" localSheetId="6">'#2.4'!$A$1:$J$18</definedName>
    <definedName name="Project_phases_list">[1]!Table12[Project phases]</definedName>
    <definedName name="Projectname" localSheetId="3">Companies15[Full project name]</definedName>
    <definedName name="Projectname" localSheetId="4">Companies15[Full project name]</definedName>
    <definedName name="Projectname" localSheetId="5">Companies15[Full project name]</definedName>
    <definedName name="Projectname" localSheetId="8">Companies15[Full project name]</definedName>
    <definedName name="Projectname" localSheetId="9">Companies15[Full project name]</definedName>
    <definedName name="Projectname" localSheetId="10">Companies15[Full project name]</definedName>
    <definedName name="Projectname" localSheetId="15">[1]!Companies15[Full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3">Government_revenues_table[Revenue stream name]</definedName>
    <definedName name="Revenue_stream_list" localSheetId="4">Government_revenues_table[Revenue stream name]</definedName>
    <definedName name="Revenue_stream_list" localSheetId="5">Government_revenues_table[Revenue stream name]</definedName>
    <definedName name="Revenue_stream_list" localSheetId="8">Government_revenues_table[Revenue stream name]</definedName>
    <definedName name="Revenue_stream_list" localSheetId="9">Government_revenues_table[Revenue stream name]</definedName>
    <definedName name="Revenue_stream_list" localSheetId="10">Government_revenues_table[Revenue stream name]</definedName>
    <definedName name="Revenue_stream_list" localSheetId="15">[1]!Government_revenues_table[Revenue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3">Table10[Revenue value]</definedName>
    <definedName name="Total_reconciled" localSheetId="4">Table10[Revenue value]</definedName>
    <definedName name="Total_reconciled" localSheetId="5">Table10[Revenue value]</definedName>
    <definedName name="Total_reconciled" localSheetId="8">Table10[Revenue value]</definedName>
    <definedName name="Total_reconciled" localSheetId="9">Table10[Revenue value]</definedName>
    <definedName name="Total_reconciled" localSheetId="10">Table10[Revenue value]</definedName>
    <definedName name="Total_reconciled" localSheetId="0">[1]!Table10[Revenue value]</definedName>
    <definedName name="Total_reconciled">Table10[Revenue value]</definedName>
    <definedName name="Total_revenues" localSheetId="3">Government_revenues_table[Revenue value]</definedName>
    <definedName name="Total_revenues" localSheetId="4">Government_revenues_table[Revenue value]</definedName>
    <definedName name="Total_revenues" localSheetId="5">Government_revenues_table[Revenue value]</definedName>
    <definedName name="Total_revenues" localSheetId="8">Government_revenues_table[Revenue value]</definedName>
    <definedName name="Total_revenues" localSheetId="9">Government_revenues_table[Revenue value]</definedName>
    <definedName name="Total_revenues" localSheetId="10">Government_revenues_table[Revenue value]</definedName>
    <definedName name="Total_revenues" localSheetId="15">[1]!Government_revenues_table[Revenue value]</definedName>
    <definedName name="Total_revenues" localSheetId="1">[1]!Government_revenues_table[Revenue value]</definedName>
    <definedName name="Total_revenues" localSheetId="0">[1]!Government_revenues_table[Revenue value]</definedName>
    <definedName name="Total_revenues">Government_revenues_table[Revenue value]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38" l="1"/>
  <c r="B25" i="38"/>
  <c r="B23" i="38"/>
  <c r="B21" i="38"/>
  <c r="B19" i="38"/>
  <c r="B17" i="38"/>
  <c r="B15" i="38"/>
  <c r="B13" i="38"/>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K79" i="26"/>
  <c r="K80" i="26"/>
  <c r="K81" i="26"/>
  <c r="K82" i="26"/>
  <c r="K83" i="26"/>
  <c r="K84" i="26"/>
  <c r="K85" i="26"/>
  <c r="K86" i="26"/>
  <c r="K87" i="26"/>
  <c r="K88" i="26"/>
  <c r="K89" i="26"/>
  <c r="K90" i="26"/>
  <c r="K91" i="26"/>
  <c r="K92" i="26"/>
  <c r="K93" i="26"/>
  <c r="K94" i="26"/>
  <c r="K95" i="26"/>
  <c r="K96" i="26"/>
  <c r="K97" i="26"/>
  <c r="K98" i="26"/>
  <c r="K99" i="26"/>
  <c r="K100" i="26"/>
  <c r="K101" i="26"/>
  <c r="K102" i="26"/>
  <c r="K103" i="26"/>
  <c r="K104" i="26"/>
  <c r="K105" i="26"/>
  <c r="K106" i="26"/>
  <c r="K107" i="26"/>
  <c r="K108" i="26"/>
  <c r="K109" i="26"/>
  <c r="K110" i="26"/>
  <c r="K111" i="26"/>
  <c r="K112" i="26"/>
  <c r="K113" i="26"/>
  <c r="K114" i="26"/>
  <c r="K115" i="26"/>
  <c r="K116" i="26"/>
  <c r="K117" i="26"/>
  <c r="K118" i="26"/>
  <c r="K119" i="26"/>
  <c r="K120" i="26"/>
  <c r="K121" i="26"/>
  <c r="K122" i="26"/>
  <c r="K123" i="26"/>
  <c r="K124" i="26"/>
  <c r="K125" i="26"/>
  <c r="K126" i="26"/>
  <c r="K127" i="26"/>
  <c r="K128" i="26"/>
  <c r="K129" i="26"/>
  <c r="K130" i="26"/>
  <c r="K131" i="26"/>
  <c r="K132" i="26"/>
  <c r="K133" i="26"/>
  <c r="K134" i="26"/>
  <c r="K135" i="26"/>
  <c r="K136" i="26"/>
  <c r="K137" i="26"/>
  <c r="K138" i="26"/>
  <c r="K139" i="26"/>
  <c r="K140" i="26"/>
  <c r="K141" i="26"/>
  <c r="K142" i="26"/>
  <c r="K143" i="26"/>
  <c r="K144" i="26"/>
  <c r="K145" i="26"/>
  <c r="K146" i="26"/>
  <c r="K147" i="26"/>
  <c r="K148" i="26"/>
  <c r="K149" i="26"/>
  <c r="K150" i="26"/>
  <c r="K151" i="26"/>
  <c r="K152" i="26"/>
  <c r="K153" i="26"/>
  <c r="K154" i="26"/>
  <c r="K155" i="26"/>
  <c r="K156" i="26"/>
  <c r="K157" i="26"/>
  <c r="K158" i="26"/>
  <c r="K159" i="26"/>
  <c r="K160" i="26"/>
  <c r="K161" i="26"/>
  <c r="K162" i="26"/>
  <c r="K163" i="26"/>
  <c r="K164" i="26"/>
  <c r="K165" i="26"/>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201" i="28"/>
  <c r="B202" i="28"/>
  <c r="B203" i="28"/>
  <c r="B204" i="28"/>
  <c r="B205" i="28"/>
  <c r="B206" i="28"/>
  <c r="B207" i="28"/>
  <c r="B208" i="28"/>
  <c r="B209" i="28"/>
  <c r="B210" i="28"/>
  <c r="B211" i="28"/>
  <c r="B212" i="28"/>
  <c r="B213" i="28"/>
  <c r="B214" i="28"/>
  <c r="B215" i="28"/>
  <c r="B216" i="28"/>
  <c r="B217" i="28"/>
  <c r="B218" i="28"/>
  <c r="B219" i="28"/>
  <c r="B220" i="28"/>
  <c r="B221" i="28"/>
  <c r="B222" i="28"/>
  <c r="B223" i="28"/>
  <c r="B224" i="28"/>
  <c r="B225" i="28"/>
  <c r="B226" i="28"/>
  <c r="B227" i="28"/>
  <c r="B228" i="28"/>
  <c r="B229" i="28"/>
  <c r="B230" i="28"/>
  <c r="B231" i="28"/>
  <c r="B232" i="28"/>
  <c r="B233" i="28"/>
  <c r="B234" i="28"/>
  <c r="B235" i="28"/>
  <c r="B236" i="28"/>
  <c r="B237" i="28"/>
  <c r="B238" i="28"/>
  <c r="B239" i="28"/>
  <c r="B240" i="28"/>
  <c r="B241" i="28"/>
  <c r="B242" i="28"/>
  <c r="B243" i="28"/>
  <c r="B244" i="28"/>
  <c r="B245" i="28"/>
  <c r="B246" i="28"/>
  <c r="B247" i="28"/>
  <c r="B248" i="28"/>
  <c r="B249" i="28"/>
  <c r="B250" i="28"/>
  <c r="B251" i="28"/>
  <c r="B252" i="28"/>
  <c r="B253" i="28"/>
  <c r="B254" i="28"/>
  <c r="B255" i="28"/>
  <c r="B256" i="28"/>
  <c r="B257" i="28"/>
  <c r="B258" i="28"/>
  <c r="B259" i="28"/>
  <c r="B260" i="28"/>
  <c r="B261" i="28"/>
  <c r="B262" i="28"/>
  <c r="B263" i="28"/>
  <c r="B264" i="28"/>
  <c r="B265" i="28"/>
  <c r="B266" i="28"/>
  <c r="B267" i="28"/>
  <c r="B268" i="28"/>
  <c r="B269" i="28"/>
  <c r="B270" i="28"/>
  <c r="B271" i="28"/>
  <c r="B272" i="28"/>
  <c r="B273" i="28"/>
  <c r="B274" i="28"/>
  <c r="B275" i="28"/>
  <c r="B276" i="28"/>
  <c r="B277" i="28"/>
  <c r="B278" i="28"/>
  <c r="B279" i="28"/>
  <c r="B280" i="28"/>
  <c r="B281" i="28"/>
  <c r="B282" i="28"/>
  <c r="B283" i="28"/>
  <c r="B284" i="28"/>
  <c r="B285" i="28"/>
  <c r="B286" i="28"/>
  <c r="B287" i="28"/>
  <c r="B288" i="28"/>
  <c r="B289" i="28"/>
  <c r="B290" i="28"/>
  <c r="B291" i="28"/>
  <c r="B292" i="28"/>
  <c r="B293" i="28"/>
  <c r="B294" i="28"/>
  <c r="B295" i="28"/>
  <c r="B296" i="28"/>
  <c r="B297" i="28"/>
  <c r="B298" i="28"/>
  <c r="B299" i="28"/>
  <c r="B300" i="28"/>
  <c r="B301" i="28"/>
  <c r="B302" i="28"/>
  <c r="B303" i="28"/>
  <c r="B304" i="28"/>
  <c r="B305" i="28"/>
  <c r="B306" i="28"/>
  <c r="B307" i="28"/>
  <c r="B308" i="28"/>
  <c r="B309" i="28"/>
  <c r="B310" i="28"/>
  <c r="B311" i="28"/>
  <c r="B312" i="28"/>
  <c r="B313" i="28"/>
  <c r="B314" i="28"/>
  <c r="B315" i="28"/>
  <c r="B316" i="28"/>
  <c r="B317" i="28"/>
  <c r="B318" i="28"/>
  <c r="B319" i="28"/>
  <c r="B320" i="28"/>
  <c r="B321" i="28"/>
  <c r="B322" i="28"/>
  <c r="B323" i="28"/>
  <c r="B324" i="28"/>
  <c r="B325" i="28"/>
  <c r="B326" i="28"/>
  <c r="B327" i="28"/>
  <c r="B328" i="28"/>
  <c r="B329" i="28"/>
  <c r="B330" i="28"/>
  <c r="B331" i="28"/>
  <c r="B332" i="28"/>
  <c r="B333" i="28"/>
  <c r="B334" i="28"/>
  <c r="B335" i="28"/>
  <c r="B336" i="28"/>
  <c r="B337" i="28"/>
  <c r="B338" i="28"/>
  <c r="B339" i="28"/>
  <c r="B340" i="28"/>
  <c r="B341" i="28"/>
  <c r="B342" i="28"/>
  <c r="B343" i="28"/>
  <c r="B344" i="28"/>
  <c r="B345" i="28"/>
  <c r="B346" i="28"/>
  <c r="B347" i="28"/>
  <c r="B348" i="28"/>
  <c r="B349" i="28"/>
  <c r="B350" i="28"/>
  <c r="B351" i="28"/>
  <c r="B352" i="28"/>
  <c r="B353" i="28"/>
  <c r="B354" i="28"/>
  <c r="B355" i="28"/>
  <c r="B356" i="28"/>
  <c r="B357" i="28"/>
  <c r="B358" i="28"/>
  <c r="B359" i="28"/>
  <c r="B360" i="28"/>
  <c r="B361" i="28"/>
  <c r="B362" i="28"/>
  <c r="B363" i="28"/>
  <c r="B364" i="28"/>
  <c r="B365" i="28"/>
  <c r="B366" i="28"/>
  <c r="B367" i="28"/>
  <c r="B368" i="28"/>
  <c r="B369" i="28"/>
  <c r="B370" i="28"/>
  <c r="B371" i="28"/>
  <c r="B372" i="28"/>
  <c r="B373" i="28"/>
  <c r="B374" i="28"/>
  <c r="B375" i="28"/>
  <c r="B376" i="28"/>
  <c r="B377" i="28"/>
  <c r="B378" i="28"/>
  <c r="B379" i="28"/>
  <c r="B380" i="28"/>
  <c r="B381" i="28"/>
  <c r="B382" i="28"/>
  <c r="B383" i="28"/>
  <c r="B384" i="28"/>
  <c r="B385" i="28"/>
  <c r="B386" i="28"/>
  <c r="B387" i="28"/>
  <c r="B388" i="28"/>
  <c r="B389" i="28"/>
  <c r="B390" i="28"/>
  <c r="B391" i="28"/>
  <c r="B392" i="28"/>
  <c r="B393" i="28"/>
  <c r="B394" i="28"/>
  <c r="B395" i="28"/>
  <c r="B396" i="28"/>
  <c r="B397" i="28"/>
  <c r="B398" i="28"/>
  <c r="B399" i="28"/>
  <c r="B400" i="28"/>
  <c r="B401" i="28"/>
  <c r="B402" i="28"/>
  <c r="B403" i="28"/>
  <c r="B404" i="28"/>
  <c r="B405" i="28"/>
  <c r="B406" i="28"/>
  <c r="B407" i="28"/>
  <c r="B408" i="28"/>
  <c r="B409" i="28"/>
  <c r="B410" i="28"/>
  <c r="B411" i="28"/>
  <c r="B412" i="28"/>
  <c r="B413" i="28"/>
  <c r="B414" i="28"/>
  <c r="B415" i="28"/>
  <c r="B416" i="28"/>
  <c r="B417" i="28"/>
  <c r="B418" i="28"/>
  <c r="B419" i="28"/>
  <c r="B420" i="28"/>
  <c r="B421" i="28"/>
  <c r="B422" i="28"/>
  <c r="B423" i="28"/>
  <c r="B424" i="28"/>
  <c r="B425" i="28"/>
  <c r="B426" i="28"/>
  <c r="B427" i="28"/>
  <c r="B428" i="28"/>
  <c r="B429" i="28"/>
  <c r="B430" i="28"/>
  <c r="B431" i="28"/>
  <c r="B432" i="28"/>
  <c r="B433" i="28"/>
  <c r="B434" i="28"/>
  <c r="B435" i="28"/>
  <c r="B436" i="28"/>
  <c r="B437" i="28"/>
  <c r="B438" i="28"/>
  <c r="B439" i="28"/>
  <c r="B440" i="28"/>
  <c r="B441" i="28"/>
  <c r="B442" i="28"/>
  <c r="B443" i="28"/>
  <c r="B444" i="28"/>
  <c r="B445" i="28"/>
  <c r="B446" i="28"/>
  <c r="B447" i="28"/>
  <c r="B448" i="28"/>
  <c r="B449" i="28"/>
  <c r="B450" i="28"/>
  <c r="B451" i="28"/>
  <c r="B452" i="28"/>
  <c r="B453" i="28"/>
  <c r="B454" i="28"/>
  <c r="B455" i="28"/>
  <c r="B456" i="28"/>
  <c r="B457" i="28"/>
  <c r="B458" i="28"/>
  <c r="B459" i="28"/>
  <c r="B460" i="28"/>
  <c r="B461" i="28"/>
  <c r="B462" i="28"/>
  <c r="B463" i="28"/>
  <c r="B464" i="28"/>
  <c r="B465" i="28"/>
  <c r="B466" i="28"/>
  <c r="B467" i="28"/>
  <c r="B468" i="28"/>
  <c r="B469" i="28"/>
  <c r="B470" i="28"/>
  <c r="B471" i="28"/>
  <c r="B472" i="28"/>
  <c r="B473" i="28"/>
  <c r="B474" i="28"/>
  <c r="B475" i="28"/>
  <c r="B476" i="28"/>
  <c r="B477" i="28"/>
  <c r="B478" i="28"/>
  <c r="B479" i="28"/>
  <c r="B480" i="28"/>
  <c r="B481" i="28"/>
  <c r="B482" i="28"/>
  <c r="B483" i="28"/>
  <c r="B484" i="28"/>
  <c r="B485" i="28"/>
  <c r="B486" i="28"/>
  <c r="B487" i="28"/>
  <c r="B488" i="28"/>
  <c r="B489" i="28"/>
  <c r="B490" i="28"/>
  <c r="B491" i="28"/>
  <c r="B492" i="28"/>
  <c r="B493" i="28"/>
  <c r="B494" i="28"/>
  <c r="B495" i="28"/>
  <c r="B496" i="28"/>
  <c r="B497" i="28"/>
  <c r="B498" i="28"/>
  <c r="B499" i="28"/>
  <c r="B500" i="28"/>
  <c r="B539" i="28"/>
  <c r="B540" i="28"/>
  <c r="B541" i="28"/>
  <c r="B542" i="28"/>
  <c r="B543" i="28"/>
  <c r="B544" i="28"/>
  <c r="B545" i="28"/>
  <c r="B546" i="28"/>
  <c r="B547" i="28"/>
  <c r="B548" i="28"/>
  <c r="B549" i="28"/>
  <c r="B550" i="28"/>
  <c r="B551" i="28"/>
  <c r="B552" i="28"/>
  <c r="B553" i="28"/>
  <c r="B554" i="28"/>
  <c r="B555" i="28"/>
  <c r="B556" i="28"/>
  <c r="B557" i="28"/>
  <c r="B558" i="28"/>
  <c r="B559" i="28"/>
  <c r="B560" i="28"/>
  <c r="B561" i="28"/>
  <c r="B562" i="28"/>
  <c r="B563" i="28"/>
  <c r="B564" i="28"/>
  <c r="B565" i="28"/>
  <c r="B566" i="28"/>
  <c r="B567" i="28"/>
  <c r="B568" i="28"/>
  <c r="B569" i="28"/>
  <c r="B570" i="28"/>
  <c r="B571" i="28"/>
  <c r="B572" i="28"/>
  <c r="B573" i="28"/>
  <c r="B574" i="28"/>
  <c r="B575" i="28"/>
  <c r="B576" i="28"/>
  <c r="B577" i="28"/>
  <c r="B578" i="28"/>
  <c r="B579" i="28"/>
  <c r="B580" i="28"/>
  <c r="B581" i="28"/>
  <c r="B582" i="28"/>
  <c r="B583" i="28"/>
  <c r="B584" i="28"/>
  <c r="B585" i="28"/>
  <c r="B586" i="28"/>
  <c r="B587" i="28"/>
  <c r="B588" i="28"/>
  <c r="B589" i="28"/>
  <c r="B590" i="28"/>
  <c r="B591" i="28"/>
  <c r="B592" i="28"/>
  <c r="B593" i="28"/>
  <c r="B594" i="28"/>
  <c r="B595" i="28"/>
  <c r="B596" i="28"/>
  <c r="B597" i="28"/>
  <c r="B598" i="28"/>
  <c r="B599" i="28"/>
  <c r="B600" i="28"/>
  <c r="B601" i="28"/>
  <c r="B602" i="28"/>
  <c r="B603" i="28"/>
  <c r="B604" i="28"/>
  <c r="B605" i="28"/>
  <c r="B606" i="28"/>
  <c r="B607" i="28"/>
  <c r="B608" i="28"/>
  <c r="B609" i="28"/>
  <c r="B610" i="28"/>
  <c r="B611" i="28"/>
  <c r="B612" i="28"/>
  <c r="B613" i="28"/>
  <c r="B614" i="28"/>
  <c r="B615" i="28"/>
  <c r="B616" i="28"/>
  <c r="B617" i="28"/>
  <c r="B618" i="28"/>
  <c r="B619" i="28"/>
  <c r="B620" i="28"/>
  <c r="B621" i="28"/>
  <c r="B622" i="28"/>
  <c r="B623" i="28"/>
  <c r="B624" i="28"/>
  <c r="B625" i="28"/>
  <c r="B626" i="28"/>
  <c r="B627" i="28"/>
  <c r="B628" i="28"/>
  <c r="B629" i="28"/>
  <c r="B630" i="28"/>
  <c r="B631" i="28"/>
  <c r="B632" i="28"/>
  <c r="B633" i="28"/>
  <c r="B634" i="28"/>
  <c r="B635" i="28"/>
  <c r="B636" i="28"/>
  <c r="B637" i="28"/>
  <c r="B638" i="28"/>
  <c r="B639" i="28"/>
  <c r="B640" i="28"/>
  <c r="B641" i="28"/>
  <c r="B642" i="28"/>
  <c r="B643" i="28"/>
  <c r="B644" i="28"/>
  <c r="B645" i="28"/>
  <c r="B646" i="28"/>
  <c r="B647" i="28"/>
  <c r="B648" i="28"/>
  <c r="B649" i="28"/>
  <c r="B650" i="28"/>
  <c r="B651" i="28"/>
  <c r="B652" i="28"/>
  <c r="B653" i="28"/>
  <c r="B654" i="28"/>
  <c r="B655" i="28"/>
  <c r="B656" i="28"/>
  <c r="B657" i="28"/>
  <c r="B658" i="28"/>
  <c r="B659" i="28"/>
  <c r="B660" i="28"/>
  <c r="B661" i="28"/>
  <c r="B662" i="28"/>
  <c r="B663" i="28"/>
  <c r="B664" i="28"/>
  <c r="B665" i="28"/>
  <c r="B666" i="28"/>
  <c r="B667" i="28"/>
  <c r="B668" i="28"/>
  <c r="B669" i="28"/>
  <c r="B670" i="28"/>
  <c r="B671" i="28"/>
  <c r="B672" i="28"/>
  <c r="B673" i="28"/>
  <c r="B674" i="28"/>
  <c r="B675" i="28"/>
  <c r="B676" i="28"/>
  <c r="B677" i="28"/>
  <c r="B678" i="28"/>
  <c r="B679" i="28"/>
  <c r="B680" i="28"/>
  <c r="B681" i="28"/>
  <c r="B682" i="28"/>
  <c r="B683" i="28"/>
  <c r="B684" i="28"/>
  <c r="B685" i="28"/>
  <c r="B686" i="28"/>
  <c r="B687" i="28"/>
  <c r="B688" i="28"/>
  <c r="B689" i="28"/>
  <c r="B690" i="28"/>
  <c r="B691" i="28"/>
  <c r="B692" i="28"/>
  <c r="B693" i="28"/>
  <c r="B694" i="28"/>
  <c r="B695" i="28"/>
  <c r="B696" i="28"/>
  <c r="B697" i="28"/>
  <c r="B698" i="28"/>
  <c r="B699" i="28"/>
  <c r="B700" i="28"/>
  <c r="B701" i="28"/>
  <c r="B702" i="28"/>
  <c r="B703" i="28"/>
  <c r="B704" i="28"/>
  <c r="B705" i="28"/>
  <c r="B706" i="28"/>
  <c r="B707" i="28"/>
  <c r="B708" i="28"/>
  <c r="B709" i="28"/>
  <c r="B710" i="28"/>
  <c r="B711" i="28"/>
  <c r="B712" i="28"/>
  <c r="B713" i="28"/>
  <c r="B714" i="28"/>
  <c r="B715" i="28"/>
  <c r="B716" i="28"/>
  <c r="B717" i="28"/>
  <c r="B718" i="28"/>
  <c r="B719" i="28"/>
  <c r="B720" i="28"/>
  <c r="B721" i="28"/>
  <c r="B722" i="28"/>
  <c r="B723" i="28"/>
  <c r="B724" i="28"/>
  <c r="B725" i="28"/>
  <c r="B726" i="28"/>
  <c r="B727" i="28"/>
  <c r="B728" i="28"/>
  <c r="B729" i="28"/>
  <c r="B730" i="28"/>
  <c r="B731" i="28"/>
  <c r="B732" i="28"/>
  <c r="B733" i="28"/>
  <c r="B734" i="28"/>
  <c r="B735" i="28"/>
  <c r="B736" i="28"/>
  <c r="B737" i="28"/>
  <c r="B738" i="28"/>
  <c r="B739" i="28"/>
  <c r="B740" i="28"/>
  <c r="B741" i="28"/>
  <c r="B742" i="28"/>
  <c r="B743" i="28"/>
  <c r="B744" i="28"/>
  <c r="B745" i="28"/>
  <c r="B746" i="28"/>
  <c r="B747" i="28"/>
  <c r="B748" i="28"/>
  <c r="B749" i="28"/>
  <c r="B750" i="28"/>
  <c r="B751" i="28"/>
  <c r="B752" i="28"/>
  <c r="B753" i="28"/>
  <c r="B754" i="28"/>
  <c r="B755" i="28"/>
  <c r="B756" i="28"/>
  <c r="B757" i="28"/>
  <c r="B758" i="28"/>
  <c r="B759" i="28"/>
  <c r="B760" i="28"/>
  <c r="B761" i="28"/>
  <c r="B762" i="28"/>
  <c r="B763" i="28"/>
  <c r="B764" i="28"/>
  <c r="B765" i="28"/>
  <c r="B766" i="28"/>
  <c r="B767" i="28"/>
  <c r="B768" i="28"/>
  <c r="B769" i="28"/>
  <c r="B770" i="28"/>
  <c r="B771" i="28"/>
  <c r="B772" i="28"/>
  <c r="B773" i="28"/>
  <c r="B774" i="28"/>
  <c r="B775" i="28"/>
  <c r="B776" i="28"/>
  <c r="B777" i="28"/>
  <c r="B778" i="28"/>
  <c r="B779" i="28"/>
  <c r="B780" i="28"/>
  <c r="B781" i="28"/>
  <c r="B782" i="28"/>
  <c r="B783" i="28"/>
  <c r="B784" i="28"/>
  <c r="B785" i="28"/>
  <c r="B786" i="28"/>
  <c r="B787" i="28"/>
  <c r="B788" i="28"/>
  <c r="B789" i="28"/>
  <c r="B790" i="28"/>
  <c r="B791" i="28"/>
  <c r="B792" i="28"/>
  <c r="B793" i="28"/>
  <c r="B794" i="28"/>
  <c r="B795" i="28"/>
  <c r="B796" i="28"/>
  <c r="B797" i="28"/>
  <c r="B798" i="28"/>
  <c r="B799" i="28"/>
  <c r="B800" i="28"/>
  <c r="B801" i="28"/>
  <c r="B802" i="28"/>
  <c r="B803" i="28"/>
  <c r="B804" i="28"/>
  <c r="B805" i="28"/>
  <c r="B806" i="28"/>
  <c r="B807" i="28"/>
  <c r="B808" i="28"/>
  <c r="B809" i="28"/>
  <c r="B810" i="28"/>
  <c r="B811" i="28"/>
  <c r="B812" i="28"/>
  <c r="B813" i="28"/>
  <c r="B814" i="28"/>
  <c r="B815" i="28"/>
  <c r="B816" i="28"/>
  <c r="B817" i="28"/>
  <c r="B818" i="28"/>
  <c r="B819" i="28"/>
  <c r="B820" i="28"/>
  <c r="B821" i="28"/>
  <c r="B822" i="28"/>
  <c r="B823" i="28"/>
  <c r="B824" i="28"/>
  <c r="B825" i="28"/>
  <c r="B826" i="28"/>
  <c r="B827" i="28"/>
  <c r="B828" i="28"/>
  <c r="B829" i="28"/>
  <c r="B830" i="28"/>
  <c r="B831" i="28"/>
  <c r="B832" i="28"/>
  <c r="B833" i="28"/>
  <c r="B834" i="28"/>
  <c r="B835" i="28"/>
  <c r="B836" i="28"/>
  <c r="B837" i="28"/>
  <c r="B838" i="28"/>
  <c r="B839" i="28"/>
  <c r="B840" i="28"/>
  <c r="B841" i="28"/>
  <c r="B842" i="28"/>
  <c r="B843" i="28"/>
  <c r="B844" i="28"/>
  <c r="B845" i="28"/>
  <c r="B846" i="28"/>
  <c r="B847" i="28"/>
  <c r="B848" i="28"/>
  <c r="B849" i="28"/>
  <c r="B850" i="28"/>
  <c r="B851" i="28"/>
  <c r="B852" i="28"/>
  <c r="B853" i="28"/>
  <c r="B854" i="28"/>
  <c r="B855" i="28"/>
  <c r="B856" i="28"/>
  <c r="B857" i="28"/>
  <c r="B858" i="28"/>
  <c r="B859" i="28"/>
  <c r="B860" i="28"/>
  <c r="B861" i="28"/>
  <c r="B862" i="28"/>
  <c r="B863" i="28"/>
  <c r="B864" i="28"/>
  <c r="B865" i="28"/>
  <c r="B866" i="28"/>
  <c r="B867" i="28"/>
  <c r="B868" i="28"/>
  <c r="B869" i="28"/>
  <c r="B870" i="28"/>
  <c r="B871" i="28"/>
  <c r="B872" i="28"/>
  <c r="B873" i="28"/>
  <c r="B874" i="28"/>
  <c r="B875" i="28"/>
  <c r="B876" i="28"/>
  <c r="B877" i="28"/>
  <c r="B878" i="28"/>
  <c r="B879" i="28"/>
  <c r="B880" i="28"/>
  <c r="B881" i="28"/>
  <c r="B882" i="28"/>
  <c r="B883" i="28"/>
  <c r="B884" i="28"/>
  <c r="B885" i="28"/>
  <c r="B886" i="28"/>
  <c r="B887" i="28"/>
  <c r="B888" i="28"/>
  <c r="B889" i="28"/>
  <c r="B890" i="28"/>
  <c r="B891" i="28"/>
  <c r="B892" i="28"/>
  <c r="B893" i="28"/>
  <c r="B894" i="28"/>
  <c r="B895" i="28"/>
  <c r="B896" i="28"/>
  <c r="B897" i="28"/>
  <c r="B898" i="28"/>
  <c r="B899" i="28"/>
  <c r="B900" i="28"/>
  <c r="B901" i="28"/>
  <c r="B902" i="28"/>
  <c r="B903" i="28"/>
  <c r="B904" i="28"/>
  <c r="B905" i="28"/>
  <c r="B906" i="28"/>
  <c r="B907" i="28"/>
  <c r="B908" i="28"/>
  <c r="B909" i="28"/>
  <c r="B910" i="28"/>
  <c r="B911" i="28"/>
  <c r="B912" i="28"/>
  <c r="B913" i="28"/>
  <c r="B914" i="28"/>
  <c r="B915" i="28"/>
  <c r="B916" i="28"/>
  <c r="B917" i="28"/>
  <c r="B918" i="28"/>
  <c r="B919" i="28"/>
  <c r="B920" i="28"/>
  <c r="B921" i="28"/>
  <c r="B922" i="28"/>
  <c r="B923" i="28"/>
  <c r="B924" i="28"/>
  <c r="B925" i="28"/>
  <c r="B926" i="28"/>
  <c r="B927" i="28"/>
  <c r="B928" i="28"/>
  <c r="B929" i="28"/>
  <c r="B930" i="28"/>
  <c r="B931" i="28"/>
  <c r="B932" i="28"/>
  <c r="B933" i="28"/>
  <c r="B934" i="28"/>
  <c r="B935" i="28"/>
  <c r="B936" i="28"/>
  <c r="B937" i="28"/>
  <c r="B938" i="28"/>
  <c r="B939" i="28"/>
  <c r="B940" i="28"/>
  <c r="B941" i="28"/>
  <c r="B942" i="28"/>
  <c r="B943" i="28"/>
  <c r="B944" i="28"/>
  <c r="B945" i="28"/>
  <c r="B946" i="28"/>
  <c r="B947" i="28"/>
  <c r="B948" i="28"/>
  <c r="B949" i="28"/>
  <c r="B950" i="28"/>
  <c r="B951" i="28"/>
  <c r="B952" i="28"/>
  <c r="B953" i="28"/>
  <c r="B954" i="28"/>
  <c r="B955" i="28"/>
  <c r="B956" i="28"/>
  <c r="B957" i="28"/>
  <c r="B958" i="28"/>
  <c r="B959" i="28"/>
  <c r="B960" i="28"/>
  <c r="B961" i="28"/>
  <c r="B962" i="28"/>
  <c r="B963" i="28"/>
  <c r="B964" i="28"/>
  <c r="B965" i="28"/>
  <c r="B966" i="28"/>
  <c r="B967" i="28"/>
  <c r="B968" i="28"/>
  <c r="B969" i="28"/>
  <c r="B970" i="28"/>
  <c r="B971" i="28"/>
  <c r="B972" i="28"/>
  <c r="B973" i="28"/>
  <c r="B974" i="28"/>
  <c r="B975" i="28"/>
  <c r="B976" i="28"/>
  <c r="B977" i="28"/>
  <c r="B502" i="28"/>
  <c r="B503" i="28"/>
  <c r="B504" i="28"/>
  <c r="B505" i="28"/>
  <c r="B506" i="28"/>
  <c r="B507" i="28"/>
  <c r="B508" i="28"/>
  <c r="B509" i="28"/>
  <c r="B510" i="28"/>
  <c r="B511" i="28"/>
  <c r="B512" i="28"/>
  <c r="B513" i="28"/>
  <c r="B514" i="28"/>
  <c r="B515" i="28"/>
  <c r="B516" i="28"/>
  <c r="B517" i="28"/>
  <c r="B518" i="28"/>
  <c r="B519" i="28"/>
  <c r="B520" i="28"/>
  <c r="B521" i="28"/>
  <c r="B522" i="28"/>
  <c r="B523" i="28"/>
  <c r="B524" i="28"/>
  <c r="B525" i="28"/>
  <c r="B526" i="28"/>
  <c r="B527" i="28"/>
  <c r="B528" i="28"/>
  <c r="B529" i="28"/>
  <c r="B530" i="28"/>
  <c r="B531" i="28"/>
  <c r="B532" i="28"/>
  <c r="B533" i="28"/>
  <c r="B534" i="28"/>
  <c r="B535" i="28"/>
  <c r="B536" i="28"/>
  <c r="B537" i="28"/>
  <c r="B538" i="28"/>
  <c r="H14" i="20" l="1"/>
  <c r="H9" i="15"/>
  <c r="H7" i="19"/>
  <c r="G33" i="30"/>
  <c r="J44" i="27"/>
  <c r="G15" i="26"/>
  <c r="G16" i="26"/>
  <c r="G17" i="26"/>
  <c r="G18" i="26"/>
  <c r="G19" i="26"/>
  <c r="G20" i="26"/>
  <c r="E31" i="30"/>
  <c r="E17" i="30"/>
  <c r="E16" i="30"/>
  <c r="E15" i="30"/>
  <c r="B501" i="28"/>
  <c r="B978" i="28"/>
  <c r="B979" i="28"/>
  <c r="B980" i="28"/>
  <c r="J982" i="28"/>
  <c r="H984" i="28"/>
  <c r="J984" i="28"/>
  <c r="J31" i="27"/>
  <c r="I31" i="27"/>
  <c r="J29"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H12" i="25"/>
  <c r="H11" i="25"/>
  <c r="H10" i="25"/>
  <c r="H21" i="24"/>
  <c r="H7" i="24"/>
  <c r="F15" i="23"/>
  <c r="H15" i="23" s="1"/>
  <c r="F19" i="22"/>
  <c r="H19" i="22" s="1"/>
  <c r="H14" i="22"/>
  <c r="H9" i="22"/>
  <c r="H9" i="21"/>
  <c r="H8" i="21"/>
  <c r="H7" i="21"/>
  <c r="F9" i="19"/>
  <c r="H9" i="19" s="1"/>
  <c r="F12" i="18"/>
  <c r="H12" i="18" s="1"/>
  <c r="F11" i="18"/>
  <c r="H11" i="18" s="1"/>
  <c r="F10" i="18"/>
  <c r="H10" i="18" s="1"/>
  <c r="F9" i="18"/>
  <c r="H9" i="18" s="1"/>
  <c r="F8" i="18"/>
  <c r="H8" i="18" s="1"/>
  <c r="F9" i="17"/>
  <c r="H9" i="17" s="1"/>
  <c r="F8" i="17"/>
  <c r="H8" i="17" s="1"/>
  <c r="F7" i="17"/>
  <c r="H7" i="17" s="1"/>
  <c r="F11" i="16"/>
  <c r="H11" i="16" s="1"/>
  <c r="F10" i="16"/>
  <c r="H10" i="16" s="1"/>
  <c r="F9" i="16"/>
  <c r="H9" i="16" s="1"/>
  <c r="F8" i="16"/>
  <c r="H8" i="16" s="1"/>
  <c r="F7" i="16"/>
  <c r="H7" i="16" s="1"/>
  <c r="H9" i="14"/>
  <c r="F9" i="12"/>
  <c r="H9" i="12" s="1"/>
  <c r="F22" i="11"/>
  <c r="H22" i="11" s="1"/>
  <c r="F21" i="11"/>
  <c r="H21" i="11" s="1"/>
  <c r="H10" i="11"/>
  <c r="F9" i="11"/>
  <c r="H9" i="11" s="1"/>
  <c r="B20" i="11"/>
  <c r="B18" i="11"/>
  <c r="B16" i="11"/>
  <c r="B27" i="9"/>
  <c r="B25" i="9"/>
  <c r="B23" i="9"/>
  <c r="B21" i="9"/>
  <c r="B19" i="9"/>
  <c r="B17" i="9"/>
  <c r="B15" i="9"/>
  <c r="B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tc={AE703E1E-8CBB-4BFF-A0DF-60AF31B7B380}</author>
  </authors>
  <commentList>
    <comment ref="G33" authorId="0" shapeId="0" xr:uid="{AE703E1E-8CBB-4BFF-A0DF-60AF31B7B380}">
      <text>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text>
    </comment>
  </commentList>
</comments>
</file>

<file path=xl/sharedStrings.xml><?xml version="1.0" encoding="utf-8"?>
<sst xmlns="http://schemas.openxmlformats.org/spreadsheetml/2006/main" count="5344" uniqueCount="932">
  <si>
    <t>Completed on:</t>
  </si>
  <si>
    <t>YYYY-MM-DD</t>
  </si>
  <si>
    <t xml:space="preserve">Multi-stakeholder group approved on: </t>
  </si>
  <si>
    <t>Transparency template for EITI disclosures</t>
  </si>
  <si>
    <t>Version 1.2 as of June 2022</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</si>
  <si>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</si>
  <si>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</si>
  <si>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</si>
  <si>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</si>
  <si>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</si>
  <si>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</si>
  <si>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</si>
  <si>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</si>
  <si>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</si>
  <si>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</si>
  <si>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</si>
  <si>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</si>
  <si>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</si>
  <si>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</si>
  <si>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</si>
  <si>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</si>
  <si>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</si>
  <si>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</si>
  <si>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</si>
  <si>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 xml:space="preserve"> Aspects of the question have been answered/covered.</t>
    </r>
  </si>
  <si>
    <r>
      <t>If a requirement is not applicable</t>
    </r>
    <r>
      <rPr>
        <i/>
        <sz val="11"/>
        <color theme="1"/>
        <rFont val="Franklin Gothic Book"/>
        <family val="2"/>
      </rPr>
      <t xml:space="preserve">, the MSG must include the reference to the document (MSG minutes) where the non-applicability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</si>
  <si>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</si>
  <si>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</si>
  <si>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</si>
  <si>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</si>
  <si>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</si>
  <si>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</si>
  <si>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</si>
  <si>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</si>
  <si>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</si>
  <si>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</si>
  <si>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</si>
  <si>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</si>
  <si>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</si>
  <si>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</si>
  <si>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</si>
  <si>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</si>
  <si>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</si>
  <si>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</si>
  <si>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</si>
  <si>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</si>
  <si>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</si>
  <si>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</si>
  <si>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</si>
  <si>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</si>
  <si>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</si>
  <si>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</si>
  <si>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&lt;date in this format: YYYY-MM-DD&gt;</t>
  </si>
  <si>
    <t>End Date</t>
  </si>
  <si>
    <t>Data source</t>
  </si>
  <si>
    <t>Has an EITI Report been prepared by an Independent Administrator?</t>
  </si>
  <si>
    <t>No</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</si>
  <si>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</si>
  <si>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</si>
  <si>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</si>
  <si>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</si>
  <si>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</si>
  <si>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</si>
  <si>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</si>
  <si>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</si>
  <si>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</si>
  <si>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</si>
  <si>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</si>
  <si>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</si>
  <si>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&lt; EITI Reporting or online? &gt;</t>
  </si>
  <si>
    <t>Data coverage / scope</t>
  </si>
  <si>
    <t>Open data portal / files</t>
  </si>
  <si>
    <t>&lt;URL&gt;</t>
  </si>
  <si>
    <t>Sector coverage</t>
  </si>
  <si>
    <t>Oil</t>
  </si>
  <si>
    <t>&lt; Choose option &gt;</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</si>
  <si>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</si>
  <si>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</si>
  <si>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</si>
  <si>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</si>
  <si>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</si>
  <si>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</si>
  <si>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</si>
  <si>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</si>
  <si>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</si>
  <si>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IDR</t>
  </si>
  <si>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</si>
  <si>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</si>
  <si>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</si>
  <si>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</si>
  <si>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</si>
  <si>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</si>
  <si>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</si>
  <si>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</si>
  <si>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</si>
  <si>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</si>
  <si>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&lt; text &gt;</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</si>
  <si>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</si>
  <si>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</si>
  <si>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</si>
  <si>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</si>
  <si>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</si>
  <si>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Mostly met</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</si>
  <si>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</si>
  <si>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</si>
  <si>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</si>
  <si>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</si>
  <si>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</si>
  <si>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Comments for pre-Validation support. Country team revision </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</si>
  <si>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</si>
  <si>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</si>
  <si>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</si>
  <si>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</si>
  <si>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</si>
  <si>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</si>
  <si>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</si>
  <si>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Systematically disclosed</t>
  </si>
  <si>
    <t>Website JDIH ESDM (https://jdih.esdm.go.id /index.php/web/result? q=)
Website JDIH Kemenkeu (https://jdih.kemenkeu. go.id/in/home)</t>
  </si>
  <si>
    <t>EITI Extractive data portal (https://www.portaldataekstraktif.id/portal-data/1-kerangka-hukum-kelembagaan-kontrak-dan-izin/kerangka-hukum-industri-ekstraktif)</t>
  </si>
  <si>
    <t>Overview of government agencies' roles?</t>
  </si>
  <si>
    <t>Mineral and petroleum rights' regime?</t>
  </si>
  <si>
    <t>Fiscal regime?</t>
  </si>
  <si>
    <t>Level of fiscal devolution?</t>
  </si>
  <si>
    <t>Ongoing and planned reforms?</t>
  </si>
  <si>
    <t>Oil and gas sector</t>
  </si>
  <si>
    <t>Website JDIH ESDM (https://jdih.esdm.go.id/index.php/web/result?q=)
Website JDIH Kemenkeu (https://jdih.kemenkeu.go.id/in/home)</t>
  </si>
  <si>
    <t xml:space="preserve">The users need to input relevant keywords, e.g., mineral, coal, oil, gas, and/or combined with fiscal. The link only provide information in Bahasa. Information is already comprehensive. 
</t>
  </si>
  <si>
    <t>EI Data Portal &amp; Report</t>
  </si>
  <si>
    <t>2019-2020 EITI Report page 24-41</t>
  </si>
  <si>
    <t>N/A</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</si>
  <si>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</si>
  <si>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</si>
  <si>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these procedures are followed in practice. This can allow stakeholders to identify and address possible weaknesses in the license allocation process.</t>
  </si>
  <si>
    <t>Not met</t>
  </si>
  <si>
    <t>Applicability of the Requirement</t>
  </si>
  <si>
    <t>Is Requirement 2.2 applicable in the period under review?</t>
  </si>
  <si>
    <t>Yes / No</t>
  </si>
  <si>
    <t>No. of license awards for the covered year</t>
  </si>
  <si>
    <t>&lt; 2021 &gt; 0</t>
  </si>
  <si>
    <t> </t>
  </si>
  <si>
    <t>Portal Data Ekstraktif</t>
  </si>
  <si>
    <t>EITI Report page 54</t>
  </si>
  <si>
    <t>Perlu penjelasan yang lebih detail didalam portal data ekstraktif bagaimana proses pemberian izin  dilakukan  dan bagaimana penentuan pemenang lelang</t>
  </si>
  <si>
    <t>the award process(es)?</t>
  </si>
  <si>
    <t>Portal Data Ekstraktif https://jdihn.go.id/pencarian/detail/1404820
https://jdih.esdm.go.id/storage/document/Kepmen-esdm-24-Thn%202019.pdf</t>
  </si>
  <si>
    <t>EITI Report page 18 and 33</t>
  </si>
  <si>
    <t>and the technical and financial criteria used?</t>
  </si>
  <si>
    <t>EITI Report (ID) #52</t>
  </si>
  <si>
    <t>the existence of any non-trivial deviations from statutory procedures in license awards in the period under review?</t>
  </si>
  <si>
    <t>Not Applicable</t>
  </si>
  <si>
    <t>No. of license transfers for the covered year</t>
  </si>
  <si>
    <t>&lt; 0 &gt;</t>
  </si>
  <si>
    <t>the number and identity of licenses transferred in the period under review?</t>
  </si>
  <si>
    <t>the transfer process(es)?</t>
  </si>
  <si>
    <t>https://jdihn.go.id/pencarian/detail/1404820
https://jdih.esdm.go.id/storage/document/Kepmen-esdm-24-Thn%202019.pdf</t>
  </si>
  <si>
    <t>the existence of any non-trivial deviations from statutory procedures in license transfers in the period under review?</t>
  </si>
  <si>
    <t>bidding rounds/process(es)?</t>
  </si>
  <si>
    <t>MSG comments on efficiency:</t>
  </si>
  <si>
    <t>&lt; 0 &gt; 2021</t>
  </si>
  <si>
    <t>EITI Report page 53</t>
  </si>
  <si>
    <t>Perlu penjelasan yang lebih detail didalam portal data ekstraktif bagaimana proses pemberian izin  dilakukan apakah secara bidding competition atau direct proposal  dan bagaimana penentuan kriteria pemenang lelang</t>
  </si>
  <si>
    <t>E-Auction for Oil and Gas Working Areas (https://www.esdm.go.i d/wkmigas/)</t>
  </si>
  <si>
    <t>EITI Report (ID) #49</t>
  </si>
  <si>
    <t xml:space="preserve">https://migas.esdm.go.id/uploads/sop/dme/sop-persetujuan-pengalihan-interest--operator-dan-perubahan-pengendali-kks-migas-(subdit-eksplorasi).pdf </t>
  </si>
  <si>
    <t>None</t>
  </si>
  <si>
    <t>Requirement 2.3: License registers</t>
  </si>
  <si>
    <t>Objective of Requirement 2.3</t>
  </si>
  <si>
    <t>Progress towards the objective of the requirement, to ensure the public accessibility of comprehensive information on property rights related to extractive deposits and projects.</t>
  </si>
  <si>
    <t xml:space="preserve">Partly met </t>
  </si>
  <si>
    <t>License register for the mining sector</t>
  </si>
  <si>
    <t xml:space="preserve">• Geoportal ESDM (https://geoportal.esdm.go.id/emo/)
• MODI (MINERBA) (https://modi.esdm.go.id/)
•Portal data ekstraktif
</t>
  </si>
  <si>
    <t>EITI Report page reference</t>
  </si>
  <si>
    <r>
      <rPr>
        <b/>
        <sz val="11"/>
        <color rgb="FF000000"/>
        <rFont val="Franklin Gothic Book"/>
      </rPr>
      <t xml:space="preserve">Gap:
</t>
    </r>
    <r>
      <rPr>
        <sz val="11"/>
        <color rgb="FF000000"/>
        <rFont val="Franklin Gothic Book"/>
      </rPr>
      <t xml:space="preserve">• Data koordinat wilayah  berupa polygon GIS yang didapat menggunakan servis dari ArcGIS dari aplikasi MOMI ESDM yang terintegrasi dengan Portal data ekstraktif
• Data date of submission masih perlu di masukan kedalam portal data ekstraktif 
</t>
    </r>
    <r>
      <rPr>
        <b/>
        <sz val="11"/>
        <color rgb="FF000000"/>
        <rFont val="Franklin Gothic Book"/>
      </rPr>
      <t xml:space="preserve">
</t>
    </r>
  </si>
  <si>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</si>
  <si>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</si>
  <si>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</si>
  <si>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</si>
  <si>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</si>
  <si>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</si>
  <si>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</si>
  <si>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 Geoportal ESDM (https://geoportal.esdm.go.id/emo/)
•Portal data ekstraktif</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</si>
  <si>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</si>
  <si>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</si>
  <si>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</si>
  <si>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and license disclosure</t>
  </si>
  <si>
    <r>
      <rPr>
        <b/>
        <sz val="11"/>
        <color rgb="FF000000"/>
        <rFont val="Franklin Gothic Book"/>
      </rPr>
      <t xml:space="preserve">Gaps:
</t>
    </r>
    <r>
      <rPr>
        <sz val="11"/>
        <color rgb="FF000000"/>
        <rFont val="Franklin Gothic Book"/>
      </rPr>
      <t xml:space="preserve">MINERBA dan MIGAS:
• Data kontrak masih bersifat belum dibuka untuk publik
MINERBA:
• Data sedang dalam proses pengembangan untuk dimasukan ke MODI
MIGAS:
• Aplikasi PCM masih belum terintegrasi dengan ESDM Data Enterprise
</t>
    </r>
    <r>
      <rPr>
        <b/>
        <sz val="11"/>
        <color rgb="FF000000"/>
        <rFont val="Franklin Gothic Book"/>
      </rPr>
      <t xml:space="preserve">
</t>
    </r>
  </si>
  <si>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</si>
  <si>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</si>
  <si>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</si>
  <si>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</si>
  <si>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</si>
  <si>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License register for mining sector</t>
  </si>
  <si>
    <t>License register for other sector(s) - add rows if several</t>
  </si>
  <si>
    <t xml:space="preserve">Is there a publicly accessible list of all active exploitation and exploration contracts? </t>
  </si>
  <si>
    <t xml:space="preserve">Is there a publicly accessible list of all active exploitation and exploration licenses?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</si>
  <si>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</si>
  <si>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</si>
  <si>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</si>
  <si>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</si>
  <si>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Partly met</t>
  </si>
  <si>
    <t>Government policy on beneficial ownership</t>
  </si>
  <si>
    <t>https://peraturan.go.id/id/perpres-no-13-tahun-2018#:~:text=Peraturan%20Presiden%20Nomor%2013%20Tahun,dan%20Tindak%20Pidana%20Pendanaan%20Terorisme</t>
  </si>
  <si>
    <t>EITI Report page 56</t>
  </si>
  <si>
    <r>
      <rPr>
        <b/>
        <sz val="11"/>
        <color rgb="FF000000"/>
        <rFont val="Franklin Gothic Book"/>
      </rPr>
      <t xml:space="preserve">Gaps:
</t>
    </r>
    <r>
      <rPr>
        <sz val="11"/>
        <color rgb="FF000000"/>
        <rFont val="Franklin Gothic Book"/>
      </rPr>
      <t xml:space="preserve">MINERBA:
•Data BO Minerba sudah dibuka pada aplikasi AHU Online Kemenkumham
MIGAS:
• Data BO Migas masih belum dibuka publik
</t>
    </r>
  </si>
  <si>
    <t>Definition of the term beneficial owner</t>
  </si>
  <si>
    <t>Laws, regulations or policies on beneficial ownership</t>
  </si>
  <si>
    <t>Is beneficial ownership data requested?</t>
  </si>
  <si>
    <t>https://bo.esdm.go.id</t>
  </si>
  <si>
    <t>EITI Report page 57</t>
  </si>
  <si>
    <t>Is beneficial ownership data disclosed?</t>
  </si>
  <si>
    <t>https://ahu.go.id/pencarian/profil-pemilik-manfaat</t>
  </si>
  <si>
    <t>Is beneficial ownership data disclosed by applicants and bidders?</t>
  </si>
  <si>
    <t>https://bo.esdm.go.id
https://jdih.esdm.go.id/storage/document/Kepmen-esdm-24-Thn%202019.pdf</t>
  </si>
  <si>
    <t>MSG assessment of disclosures</t>
  </si>
  <si>
    <t>&lt; EITI reporting or systematically disclosed? &gt;</t>
  </si>
  <si>
    <t>Quality assurances for data reliability</t>
  </si>
  <si>
    <t>Names of stock exchanges for publicly-listed companies</t>
  </si>
  <si>
    <t>https://bo.esdm.go.id
https://www.portaldataekstraktif.id/portal-data/analisa-data/profil-badan-usaha-industri-ekstraktif</t>
  </si>
  <si>
    <t>Is information on legal owners disclosed?</t>
  </si>
  <si>
    <t>Company register (legal ownership registry)</t>
  </si>
  <si>
    <t>Beneficial ownership registry</t>
  </si>
  <si>
    <t>https://bo.esdm.go.id
https://ahu.go.id/pencarian/profil-pemilik-manfaat</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</si>
  <si>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</si>
  <si>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</si>
  <si>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</si>
  <si>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</si>
  <si>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</si>
  <si>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</si>
  <si>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Annual Report of BUMN companies (pdf) and https://jdihn.go.id/ ​</t>
  </si>
  <si>
    <r>
      <t>EITI Report page 58</t>
    </r>
    <r>
      <rPr>
        <sz val="11"/>
        <color rgb="FF000000"/>
        <rFont val="Franklin Gothic Book"/>
        <charset val="1"/>
      </rPr>
      <t>​</t>
    </r>
  </si>
  <si>
    <t>Statutory financial relations</t>
  </si>
  <si>
    <t>Where are the statutory rules and practices regarding SOEs' financial relations with government described?</t>
  </si>
  <si>
    <t>https://peraturan.go.id/id/uu-no-19-tahun-2003#:~:text=Undang%2Dundang%20Nomor%2019%20Tahun%202003%20Tentang%20Badan%20Usaha%20Milik%20Negara​</t>
  </si>
  <si>
    <t>Where are the statutory rules and practices regarding SOEs' entitlements to transfers from government described?</t>
  </si>
  <si>
    <r>
      <t>EITI Report page 59</t>
    </r>
    <r>
      <rPr>
        <sz val="11"/>
        <color rgb="FF000000"/>
        <rFont val="Franklin Gothic Book"/>
        <charset val="1"/>
      </rPr>
      <t>​</t>
    </r>
  </si>
  <si>
    <t>Where are the statutory rules and practices regarding SOEs' distribution of profits described?</t>
  </si>
  <si>
    <t>Where are the statutory rules and practices regarding SOEs' ability to retain earnings described?</t>
  </si>
  <si>
    <t>Where are the statutory rules and practices regarding SOEs' reinvestments described?</t>
  </si>
  <si>
    <t>Where are the statutory rules and practices regarding SOEs' third-party financing described?</t>
  </si>
  <si>
    <t>Financial relations in practice</t>
  </si>
  <si>
    <t>References to state-owned enterprises portals or company website(s), for example as stated in the Report (Add rows if several SOEs)</t>
  </si>
  <si>
    <t>phe.pertamina.com ​
mind.id​</t>
  </si>
  <si>
    <t xml:space="preserve">EITI Report Appendix: https://bit.ly/44yQg5a  </t>
  </si>
  <si>
    <t>References to state-owned enterprises or company Audited Financial Statement (Add rows if several SOEs)</t>
  </si>
  <si>
    <t>https://phe.pertamina.com/en/investor-relations/annual-reports​
https://mind.id/pages/annual-report</t>
  </si>
  <si>
    <t>State ownership</t>
  </si>
  <si>
    <t>Where is information on state and SOE equity in extractive companies publicly disclosed?</t>
  </si>
  <si>
    <t>Annual Report  of SOEs (pdf)​
ANAPLAN Application (Kementerian BUMN)​
https://phe.pertamina.com/en/investor-relations/annual-reports​
https://mind.id/pages/annual-report​</t>
  </si>
  <si>
    <t>Where is information on the terms attached to state and SOE equity in extractive companies publicly disclosed?</t>
  </si>
  <si>
    <t>Where is information on state and SOE participating interests in extractive projects publicly disclosed?</t>
  </si>
  <si>
    <t>EITI Report page 58-59​</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</si>
  <si>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</si>
  <si>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</si>
  <si>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</si>
  <si>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</si>
  <si>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</si>
  <si>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</si>
  <si>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</si>
  <si>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</si>
  <si>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</si>
  <si>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</si>
  <si>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Georima data
Geoportal ESDM</t>
  </si>
  <si>
    <t>EITI Report page 24-25 (O&amp;G) and 32-34 (Mineral Coal)</t>
  </si>
  <si>
    <t>Overview of key companies in the extractive industries</t>
  </si>
  <si>
    <t>Overview of significant exploration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</si>
  <si>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</si>
  <si>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</si>
  <si>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</si>
  <si>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</si>
  <si>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</si>
  <si>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</si>
  <si>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Systematically disclosed
EITI Report</t>
  </si>
  <si>
    <t>portal data ekstraktif
modi.esdm.go.id</t>
  </si>
  <si>
    <r>
      <rPr>
        <b/>
        <sz val="11"/>
        <color rgb="FF000000"/>
        <rFont val="Franklin Gothic Book"/>
      </rPr>
      <t xml:space="preserve">Gaps:
</t>
    </r>
    <r>
      <rPr>
        <sz val="11"/>
        <color rgb="FF000000"/>
        <rFont val="Franklin Gothic Book"/>
      </rPr>
      <t xml:space="preserve">• Data MOMS masih bersifat data transaksional
• Database Buku Saku masih dalam proses pengembangan
• Data nilai produksi dalam satuan uang (USD atau IDR) masih belum tersedia (*)
*) Data nilai uang dapat menggunakan data estimasi / target penjualan dengan ditambahkan penjelasan proses perhitungan dan estimasinya pada tampilan data
</t>
    </r>
  </si>
  <si>
    <t>Disclosure of production values</t>
  </si>
  <si>
    <t>Crude oil (2709), volume</t>
  </si>
  <si>
    <t>&lt; 660,30​ &gt;</t>
  </si>
  <si>
    <t>MBOEPD​</t>
  </si>
  <si>
    <t>EITI Report page 27 – 28 ​</t>
  </si>
  <si>
    <t>USD</t>
  </si>
  <si>
    <t>Natural gas (2711), volume</t>
  </si>
  <si>
    <t>&lt; 994,83​ &gt;</t>
  </si>
  <si>
    <t>EITI Report page 28 - 29​</t>
  </si>
  <si>
    <t>Gold (7108), volume</t>
  </si>
  <si>
    <t>&lt; 27,34​ &gt;</t>
  </si>
  <si>
    <t>tonnes​</t>
  </si>
  <si>
    <t>EITI Report page 34​</t>
  </si>
  <si>
    <t>Silver (7106), volume</t>
  </si>
  <si>
    <t>&lt; 123,47 ​ &gt;</t>
  </si>
  <si>
    <t>Coal (2701), volume</t>
  </si>
  <si>
    <t>&lt; 614​ &gt;</t>
  </si>
  <si>
    <t>Million Tonnes​</t>
  </si>
  <si>
    <t>EITI Report page 35​</t>
  </si>
  <si>
    <t>Copper (2603), volume</t>
  </si>
  <si>
    <t>Tin (2609), volume</t>
  </si>
  <si>
    <t>&lt; 34.048​ &gt;</t>
  </si>
  <si>
    <t>Tonnes</t>
  </si>
  <si>
    <t>Nickel (2604), volume</t>
  </si>
  <si>
    <t>&lt; 1.580.773​ &gt;</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</si>
  <si>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</si>
  <si>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</si>
  <si>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</si>
  <si>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</si>
  <si>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</si>
  <si>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portal data ekstraktif
Central Bureau of Statistic</t>
  </si>
  <si>
    <t xml:space="preserve">1. Memasukan penjelasan data yang ditampilkan di Portal data ekstraktif
Opsional: 
1. Pengembangan portal berbasis webGIS untuk menampilkan dashboard berbasis peta yang user-friendly memakai servis yang sudah tersedia dari aplikasi MOMI dan Geoportal ESDM.
</t>
  </si>
  <si>
    <t>Disclosure of export values</t>
  </si>
  <si>
    <t>&lt; 43,78​ &gt;</t>
  </si>
  <si>
    <t>MMbbls​</t>
  </si>
  <si>
    <t>EITI Report page 30​</t>
  </si>
  <si>
    <t>EITI Report page 32​</t>
  </si>
  <si>
    <t>&lt; 2.046​ &gt;</t>
  </si>
  <si>
    <t>BBtud​</t>
  </si>
  <si>
    <t>oz</t>
  </si>
  <si>
    <t>&lt;Select unit&gt;</t>
  </si>
  <si>
    <t>&lt; 30.025​ &gt;</t>
  </si>
  <si>
    <t>Million USD​</t>
  </si>
  <si>
    <t>EITI Report page 36​</t>
  </si>
  <si>
    <t>&lt; 7.174,18​ &gt;</t>
  </si>
  <si>
    <t>&lt; 2.426,82​ &gt;</t>
  </si>
  <si>
    <t>&lt; 8.101,35 &gt;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</si>
  <si>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</si>
  <si>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</si>
  <si>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</si>
  <si>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</si>
  <si>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LKPP and Data Warehouse Ministry of Finance
SIMPONI application, e-PNBP application, File sheets at the Bureau of Finance and Tax
JDIH Ministry of Finance
Kuisioner EITI</t>
  </si>
  <si>
    <r>
      <rPr>
        <b/>
        <sz val="11"/>
        <color theme="1"/>
        <rFont val="Franklin Gothic Book"/>
        <family val="2"/>
      </rPr>
      <t>Gaps:</t>
    </r>
    <r>
      <rPr>
        <sz val="11"/>
        <color theme="1"/>
        <rFont val="Franklin Gothic Book"/>
        <family val="2"/>
      </rPr>
      <t xml:space="preserve">
MIGAS dan MINERBA:
• Data audited hanya tersedia di LKPP (pdf) dengan periode (y-2; y=tahun saat ini)
• Data per perusahaan masih belum dibuka untuk publik (e-PNBP Minerba dan Data Kemenkeu)
• Jika menggunakan kuisioner maka kemungkinan belum dianggap sebagai fully mainstreamed
• Saat ini klasifikasi data penerimaan pajak hanya berdasarkan Klasifikasi Lapangan Usaha (KLU), bukan per perusahaan
MINERBA:
• Data di EDE masih bersifat unaudited (transaksional)
MIGAS:
• Data PNBP masih belum tersedia di EDE dan diluar data ESDM
</t>
    </r>
    <r>
      <rPr>
        <b/>
        <sz val="11"/>
        <color theme="1"/>
        <rFont val="Franklin Gothic Book"/>
        <family val="2"/>
      </rPr>
      <t>Next Plan:</t>
    </r>
    <r>
      <rPr>
        <sz val="11"/>
        <color theme="1"/>
        <rFont val="Franklin Gothic Book"/>
        <family val="2"/>
      </rPr>
      <t xml:space="preserve">
Progress 0-50%:
1. Integrasi data e-PNBP (MINERBA)
2. Integrasi data LKPP menggunakan web crawler
3. Integrasi data dan historikal dari kuisioner EITI/Laporan EITI terdahulu
4. Pembuatan web application kuesioner EITI
Progress 50-75%:
1. Koordinasi dengan Kemenkeu untuk proses integrasi data
2. Memasukan penjelasan dan menampilkan data di Portal EITI
Progress 75-100%:
-
</t>
    </r>
  </si>
  <si>
    <t>Are MSG decisions on the materiality threshold for revenue streams publicly available?</t>
  </si>
  <si>
    <t>Coal and Mineral : NO
Oil and Gas : NO</t>
  </si>
  <si>
    <t>Are MSG decisions on materiality thresholds for companies publicly available?</t>
  </si>
  <si>
    <t>Coal and Mineral : YES
Oil and Gas : NO</t>
  </si>
  <si>
    <t>Are the revenue streams considered material are publicly listed and described?</t>
  </si>
  <si>
    <t>LKPP and Data Warehouse Ministry of Finance
SIMPONI application, e-PNBP application, File sheets at the Bureau of Finance and Tax
Kuisioner EITI</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</si>
  <si>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</si>
  <si>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</si>
  <si>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</si>
  <si>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</si>
  <si>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</si>
  <si>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</si>
  <si>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LKPP and Data Warehouse Ministry of Finance
SIMPONI application, e-PNBP application, File sheets at the Bureau of Finance and Tax</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</si>
  <si>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</si>
  <si>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</si>
  <si>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</si>
  <si>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</si>
  <si>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</si>
  <si>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government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</si>
  <si>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</si>
  <si>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</si>
  <si>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</si>
  <si>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</si>
  <si>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</si>
  <si>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</si>
  <si>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</si>
  <si>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</si>
  <si>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</si>
  <si>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</si>
  <si>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</si>
  <si>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</si>
  <si>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</si>
  <si>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</si>
  <si>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Sector</t>
  </si>
  <si>
    <t>Revenue stream name</t>
  </si>
  <si>
    <t>Government entity</t>
  </si>
  <si>
    <t>Revenue value</t>
  </si>
  <si>
    <t>Currency</t>
  </si>
  <si>
    <t>What is GFS?</t>
  </si>
  <si>
    <t>&lt;Choose from menu&gt;</t>
  </si>
  <si>
    <t>&lt;Choose sector&gt;</t>
  </si>
  <si>
    <t>&lt; Revenue stream name &gt;</t>
  </si>
  <si>
    <t>&lt; Choose agency &gt;</t>
  </si>
  <si>
    <t>&lt; XXX &gt;</t>
  </si>
  <si>
    <t>Add new rows as necessary, right click the row number to the left and select "Insert"</t>
  </si>
  <si>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</si>
  <si>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</si>
  <si>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</si>
  <si>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</si>
  <si>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</si>
  <si>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</si>
  <si>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</si>
  <si>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PAYE</t>
  </si>
  <si>
    <t>Revenue authority</t>
  </si>
  <si>
    <t>Mining</t>
  </si>
  <si>
    <t>Withholding tax</t>
  </si>
  <si>
    <t>Total</t>
  </si>
  <si>
    <t>Comment 3</t>
  </si>
  <si>
    <t>Please include comments here.</t>
  </si>
  <si>
    <t>Comment 4</t>
  </si>
  <si>
    <t>Comment 5</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</si>
  <si>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</si>
  <si>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</si>
  <si>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</si>
  <si>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</si>
  <si>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</si>
  <si>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</si>
  <si>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</si>
  <si>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</si>
  <si>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</si>
  <si>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</si>
  <si>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</si>
  <si>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</si>
  <si>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</si>
  <si>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</si>
  <si>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</si>
  <si>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Other</t>
  </si>
  <si>
    <t>&lt; Yes / No / Partially &gt;</t>
  </si>
  <si>
    <t>Central government</t>
  </si>
  <si>
    <t>&lt;Use Legal Entity Identifier if available&gt;</t>
  </si>
  <si>
    <t>SOE</t>
  </si>
  <si>
    <t xml:space="preserve">State-owned enterprises &amp; public corporations </t>
  </si>
  <si>
    <t>Other Govt. Agency</t>
  </si>
  <si>
    <t>Local government</t>
  </si>
  <si>
    <t>&lt; Agency type &gt;</t>
  </si>
  <si>
    <t>Reporting companies' list</t>
  </si>
  <si>
    <t>Company ID references</t>
  </si>
  <si>
    <t>If available, link to the registry or agency</t>
  </si>
  <si>
    <t>Full company name</t>
  </si>
  <si>
    <t>Company type</t>
  </si>
  <si>
    <t>Company ID number</t>
  </si>
  <si>
    <t>Commodities (comma-separated)</t>
  </si>
  <si>
    <t xml:space="preserve">Stock exchange listing or company website </t>
  </si>
  <si>
    <t>Audited financial statement (or balance sheet, cash flows, profit/loss statement if unavailable)</t>
  </si>
  <si>
    <t>Payments to Governments Report</t>
  </si>
  <si>
    <t xml:space="preserve"> BP Berau Ltd</t>
  </si>
  <si>
    <t>Private</t>
  </si>
  <si>
    <t>Oil &amp; Gas</t>
  </si>
  <si>
    <t>Oil, Gas, Condensates</t>
  </si>
  <si>
    <t>https://www.bp.com/en_id/indonesia/home/who-we-are/contact-us.html#tab_bp-berau-ltd</t>
  </si>
  <si>
    <t xml:space="preserve"> Chevron Makassar Ltd</t>
  </si>
  <si>
    <t>https://indonesia.chevron.com/en/our-businesses</t>
  </si>
  <si>
    <t xml:space="preserve"> Chevron Rapak Ltd</t>
  </si>
  <si>
    <t xml:space="preserve"> Energy Equity Epic (Sengkang) Pty. Ltd</t>
  </si>
  <si>
    <t>https://www.energyequity.co.id/</t>
  </si>
  <si>
    <t xml:space="preserve"> JOB Pertamina-Medco E&amp;P Simenggaris </t>
  </si>
  <si>
    <t>https://www.medcoenergi.com/id/our-operation/oil_gas_ep/ajax_load_node/86</t>
  </si>
  <si>
    <t xml:space="preserve"> Medco E&amp;P Natuna Ltd.</t>
  </si>
  <si>
    <t>https://www.medcoenergi.com/</t>
  </si>
  <si>
    <t xml:space="preserve"> Medco Energi Bangkanai Ltd.</t>
  </si>
  <si>
    <t>https://www.medcoenergi.com/id/our-operation/oil_gas_ep/ajax_load_node/159</t>
  </si>
  <si>
    <t xml:space="preserve"> MontD'Or Oil Tungkal Limited</t>
  </si>
  <si>
    <t xml:space="preserve"> MontD'Or Salawati Limited</t>
  </si>
  <si>
    <t xml:space="preserve"> PetroChina International Jabung Ltd.</t>
  </si>
  <si>
    <t>http://www.petrochina.co.id/SitePages/Home_Page.aspx</t>
  </si>
  <si>
    <t xml:space="preserve"> PT Chevron Pacific Indonesia</t>
  </si>
  <si>
    <t>https://indonesia.chevron.com/</t>
  </si>
  <si>
    <t xml:space="preserve"> PT Imbang Tata Alam</t>
  </si>
  <si>
    <t xml:space="preserve"> PT Medco E &amp; P Indonesia</t>
  </si>
  <si>
    <t xml:space="preserve"> PT Medco E &amp; P Malaka</t>
  </si>
  <si>
    <t xml:space="preserve"> PT Pertamina Hulu Rokan</t>
  </si>
  <si>
    <t>https://pertamina.com/en/news-room/news-release/pertamina-hulu-rokan-succeed-drilling-faster</t>
  </si>
  <si>
    <t xml:space="preserve"> PT Pertamina Hulu Sanga Sanga</t>
  </si>
  <si>
    <t>https://phi.pertamina.com/en/information-media/pt-pertamina-hulu-sanga-sanga-received-government-incentive-approval</t>
  </si>
  <si>
    <t xml:space="preserve"> PT. Medco E &amp; P Lematang</t>
  </si>
  <si>
    <t>https://www.medcoenergi.com/id/our-operation/oil_gas_ep/ajax_load_node/89</t>
  </si>
  <si>
    <t xml:space="preserve"> PT. Pertamina Hulu Energi North Sumatera Offshore</t>
  </si>
  <si>
    <t>https://phe.pertamina.com/</t>
  </si>
  <si>
    <t>BP Muturi Holding BV</t>
  </si>
  <si>
    <t>BUT ENI MUARA BAKAU B.V.</t>
  </si>
  <si>
    <t>https://www.eni.com/en-IT/operations/indonesia-jangkrik.html</t>
  </si>
  <si>
    <t>CITIC Seram Energy Limited</t>
  </si>
  <si>
    <t>https://www.citic.com/ar2014/English/business-and-financial-review/resources-energy.html</t>
  </si>
  <si>
    <t>EMP Bentu Limited</t>
  </si>
  <si>
    <t>ENI EAST SEPINGGAN LIMITED</t>
  </si>
  <si>
    <t>https://www.eni.com/en-IT/media/press-release/2012/05/eni-awarded-east-sepinggan-block-in-indonesia.html</t>
  </si>
  <si>
    <t>ExxonMobil Cepu Limited</t>
  </si>
  <si>
    <t>https://www.exxonmobil.co.id/en-ID/Company/Overview/Who-we-are/Cepu-block</t>
  </si>
  <si>
    <t>HUSKY - CNOOC MADURA LIMITED</t>
  </si>
  <si>
    <t>https://www.hcml.co.id/</t>
  </si>
  <si>
    <t>Jindi South Jambi B. Co Limited</t>
  </si>
  <si>
    <t>JOBPertamina-MedcoE&amp;P Tomori Sulawesi</t>
  </si>
  <si>
    <t>https://www.job-tomori.com/ContactUs.aspx</t>
  </si>
  <si>
    <t>Kangean Energy Indonesia Ltd</t>
  </si>
  <si>
    <t>https://kangean-energy.com/</t>
  </si>
  <si>
    <t>Medco E&amp;P Grissik Ltd.</t>
  </si>
  <si>
    <t>Medco Energi Madura Offshore Pty. Ltd.</t>
  </si>
  <si>
    <t>https://www.medcoenergi.com/id/our-operation/oil_gas_ep/ajax_load_node/161</t>
  </si>
  <si>
    <t>Medco Energi Sampang Pty Ltd</t>
  </si>
  <si>
    <t>Odira Energy Karang Agung</t>
  </si>
  <si>
    <t>PC Ketapang II Ltd</t>
  </si>
  <si>
    <t>https://www.petronas.com/media/media-releases/petronas-wins-north-ketapang-block-indonesia-petroleum-bid-round-2021-0</t>
  </si>
  <si>
    <t>PEARLOIL (Sebuku) LTD</t>
  </si>
  <si>
    <t>Pertamina Hulu Energi Siak</t>
  </si>
  <si>
    <t>https://www.pertamina.com/en/engagemet-with-eiti</t>
  </si>
  <si>
    <t>PetroChina International Bangko Ltd.</t>
  </si>
  <si>
    <t>www.petrochina.co.id</t>
  </si>
  <si>
    <t>Petrogas (Basin) Ltd.</t>
  </si>
  <si>
    <t>www.rhpetrogas.com</t>
  </si>
  <si>
    <t>Petrogas (Island) Ltd.</t>
  </si>
  <si>
    <t>PHE Raja Tempirai</t>
  </si>
  <si>
    <t>https://www.pertamina.com/id/news-room/energia-news/phe-raja-tempirai-tajak-sumur-perdana-pasca-alih-kelola</t>
  </si>
  <si>
    <t>Premier Oil Natuna Sea BV</t>
  </si>
  <si>
    <t>PT Medco E &amp; P Tarakan</t>
  </si>
  <si>
    <t>https://www.medcoenergi.com/id/our-operation/oil_gas_ep/ajax_load_node/94</t>
  </si>
  <si>
    <t>PT Medco E&amp;P Rimau</t>
  </si>
  <si>
    <t>https://www.medcoenergi.com/en/our-operation/oil_gas_ep/ajax_load_node/91</t>
  </si>
  <si>
    <t>PT Pertamina EP</t>
  </si>
  <si>
    <t>https://pep.pertamina.com/kontak</t>
  </si>
  <si>
    <t>PT Pertamina EP Cepu ADK</t>
  </si>
  <si>
    <t>https://phi.pertamina.com/</t>
  </si>
  <si>
    <t>PT PERTAMINA HULU ENERGI JAMBI MERANG</t>
  </si>
  <si>
    <t>PT Pertamina Hulu Energi Kampar</t>
  </si>
  <si>
    <t>PT Pertamina Hulu Energi NSB</t>
  </si>
  <si>
    <t>PT Pertamina Hulu Energi Ogan Komering</t>
  </si>
  <si>
    <t>PT Pertamina Hulu Energi ONWJ</t>
  </si>
  <si>
    <t>PT Pertamina Hulu Energi OSES</t>
  </si>
  <si>
    <t>PT Pertamina Hulu Energi Randugunting</t>
  </si>
  <si>
    <t>PT Pertamina Hulu Energi Simenggaris</t>
  </si>
  <si>
    <t>PT Pertamina Hulu Energi Tuban East Java</t>
  </si>
  <si>
    <t>PT Pertamina Hulu Energi West Madura Offshore</t>
  </si>
  <si>
    <t>PT Pertamina Hulu Kalimantan Timur</t>
  </si>
  <si>
    <t>PT Seleraya Belida</t>
  </si>
  <si>
    <t>https://www.seleraya.co.id/belida/</t>
  </si>
  <si>
    <t>PT SPR LANGGAK</t>
  </si>
  <si>
    <t>https://langgak.sprcorp.com</t>
  </si>
  <si>
    <t>PT TROPIK ENERGI PANDAN</t>
  </si>
  <si>
    <t>PT. Pertamina Hulu Energi Raja Tempirai</t>
  </si>
  <si>
    <t>PT. PERTAMINA HULU MAHAKAM</t>
  </si>
  <si>
    <t>PT. Seleraya Merangin Dua</t>
  </si>
  <si>
    <t>https://www.seleraya.co.id</t>
  </si>
  <si>
    <t>PT. Tiarabumi Petroleum</t>
  </si>
  <si>
    <t>http://tiarabumi.com/</t>
  </si>
  <si>
    <t>Saka Energi Muriah Ltd</t>
  </si>
  <si>
    <t>https://www.sakaenergi.com</t>
  </si>
  <si>
    <t xml:space="preserve">Saka Indonesia Pangkah Ltd </t>
  </si>
  <si>
    <t>STAR ENERGY (KAKAP) LTD</t>
  </si>
  <si>
    <t>https://www.starenergy.co.id/</t>
  </si>
  <si>
    <t>Tately N.V.</t>
  </si>
  <si>
    <t>Texcal Mahato EP FZCO</t>
  </si>
  <si>
    <t>https://texcalenergy.com</t>
  </si>
  <si>
    <t>Adaro Indonesia</t>
  </si>
  <si>
    <t>State-owned enterprises &amp; public corporations</t>
  </si>
  <si>
    <t>Coal</t>
  </si>
  <si>
    <t>https://adaro.com/id</t>
  </si>
  <si>
    <t>Adimitra Baratama Nusantara</t>
  </si>
  <si>
    <t>https://www.adimitra-baratama.co.id</t>
  </si>
  <si>
    <t>Alamjaya Bara Pratama</t>
  </si>
  <si>
    <t>https://alamjayapratama.com/</t>
  </si>
  <si>
    <t>Aneka Tambang</t>
  </si>
  <si>
    <t>Nickel, Copper, Gold, Coal</t>
  </si>
  <si>
    <t>https://antam.com/en</t>
  </si>
  <si>
    <t>Angsana Jaya Energi</t>
  </si>
  <si>
    <t>Antang Gunung Meratus</t>
  </si>
  <si>
    <t>http://www.bssr.co.id/index.php/business-units/agm</t>
  </si>
  <si>
    <t>Artha Tunggal  Mandiri</t>
  </si>
  <si>
    <t>Arutmin Indonesia</t>
  </si>
  <si>
    <t>https://www.arutmin.com/en</t>
  </si>
  <si>
    <t>Arzara Baraindo Energitama</t>
  </si>
  <si>
    <t>Asmin Bara Bronang</t>
  </si>
  <si>
    <t>Bara Prima Pratama</t>
  </si>
  <si>
    <t>Bara Tabang</t>
  </si>
  <si>
    <t>Baramulti Suksessarana</t>
  </si>
  <si>
    <t>http://www.bssr.co.id/index.php</t>
  </si>
  <si>
    <t>Batutua Kharisma Permai</t>
  </si>
  <si>
    <t>https://merdekacoppergold.com/en/our-business/wetar-copper-mine/</t>
  </si>
  <si>
    <t>Berau Coal</t>
  </si>
  <si>
    <t>https://www.beraucoalenergy.co.id/</t>
  </si>
  <si>
    <t>Bharinto Ekatama</t>
  </si>
  <si>
    <t>Bhumi Rantau Energi</t>
  </si>
  <si>
    <t>http://www.suthraresources.com/</t>
  </si>
  <si>
    <t>Bintang Delapan Mineral</t>
  </si>
  <si>
    <t>Nickel</t>
  </si>
  <si>
    <t>https://bintangdelapan.com/</t>
  </si>
  <si>
    <t>Borneo Indo Bara</t>
  </si>
  <si>
    <t>https://www.goldenenergymines.com/</t>
  </si>
  <si>
    <t>Bukit Asam</t>
  </si>
  <si>
    <t>https://www.ptba.co.id/</t>
  </si>
  <si>
    <t>Bumi Merapi Energi</t>
  </si>
  <si>
    <t>https://bumimerapienergi.wordpress.com/about-bme/</t>
  </si>
  <si>
    <t>Bumi Suksesiindo</t>
  </si>
  <si>
    <t>https://www.bumisuksesindo.com/</t>
  </si>
  <si>
    <t>Cakrawala Dinamika Energi</t>
  </si>
  <si>
    <t>https://cde-coal.com/</t>
  </si>
  <si>
    <t>Cereno Energi Selaras</t>
  </si>
  <si>
    <t>https://ces-coal.com/about-us/</t>
  </si>
  <si>
    <t>Duta Tambang Rekayasa</t>
  </si>
  <si>
    <t>https://ptdtr.business.site/</t>
  </si>
  <si>
    <t>Fajar Sakti Prima</t>
  </si>
  <si>
    <t>Firman Ketaun Perkasa</t>
  </si>
  <si>
    <t>Freeport Indonesia</t>
  </si>
  <si>
    <t>Copper, Gold</t>
  </si>
  <si>
    <t>https://ptfi.co.id/en</t>
  </si>
  <si>
    <t>Gag Nikel</t>
  </si>
  <si>
    <t>https://gagnikel.com/</t>
  </si>
  <si>
    <t>Gunung Bayan</t>
  </si>
  <si>
    <t>Gunungbayan Pratama  Coal</t>
  </si>
  <si>
    <t>Hamparan Mulya</t>
  </si>
  <si>
    <t>Indominco Mandiri</t>
  </si>
  <si>
    <t>https://itmg.co.id/</t>
  </si>
  <si>
    <t>Indomining</t>
  </si>
  <si>
    <t>Jembayan Muarabara</t>
  </si>
  <si>
    <t>https://www.sakariresources.com/our-business/jembayan-mine/</t>
  </si>
  <si>
    <t>Jorong Barutama Greston</t>
  </si>
  <si>
    <t>Kadya Caraka Utama</t>
  </si>
  <si>
    <t>https://www.pamapersada.com/About/Bod?lng=ID</t>
  </si>
  <si>
    <t>Kalimantan Energi Lestari</t>
  </si>
  <si>
    <t>Kaltim Prima Coal</t>
  </si>
  <si>
    <t>https://www.kpc.co.id/</t>
  </si>
  <si>
    <t>Kartika Selabumi Mining</t>
  </si>
  <si>
    <t>https://ksm-coal.com/</t>
  </si>
  <si>
    <t>Karya Bumi Baratama</t>
  </si>
  <si>
    <t>Karya Usaha Pertiwi</t>
  </si>
  <si>
    <t>http://www.harumenergy.com/id/operations/14/gambaran-anak-perusahaan</t>
  </si>
  <si>
    <t>Kitadin</t>
  </si>
  <si>
    <t>Lanna Harita Indonesia</t>
  </si>
  <si>
    <t>http://www.lannaharita.com/home.php</t>
  </si>
  <si>
    <t>Mahakam Sumber Jaya</t>
  </si>
  <si>
    <t>http://www.harumenergy.com/en/operations/14/overview-of-subsidiaries</t>
  </si>
  <si>
    <t>Makmur Lestari Primatama</t>
  </si>
  <si>
    <t>https://mlpmining.com/</t>
  </si>
  <si>
    <t>Manambang Muara Enim</t>
  </si>
  <si>
    <t>Mandiri Intiperkasa</t>
  </si>
  <si>
    <t>Marunda Grahamineral</t>
  </si>
  <si>
    <t>https://www.mgmcoal.com/</t>
  </si>
  <si>
    <t>Mega Multi Energi</t>
  </si>
  <si>
    <t>https://www.mmecoal.com/</t>
  </si>
  <si>
    <t>Megah Mulia Persada Jaya</t>
  </si>
  <si>
    <t>Menara Cipta Mulia</t>
  </si>
  <si>
    <t>https://www.menaraciptamulia.com/</t>
  </si>
  <si>
    <t>Mitra Stania Prima</t>
  </si>
  <si>
    <t>https://msptin.co.id/</t>
  </si>
  <si>
    <t>Muara Alam Sejahtera</t>
  </si>
  <si>
    <t>http://www.mascoal.co.id/</t>
  </si>
  <si>
    <t>Nusantara Berau Coal</t>
  </si>
  <si>
    <t>Perkasa Inakakerta</t>
  </si>
  <si>
    <t>Prima Mulia Sarana Sejahtera</t>
  </si>
  <si>
    <t>Singlurus Pratama</t>
  </si>
  <si>
    <t>http://www.singlurus.com/</t>
  </si>
  <si>
    <t>Sungai Danau Jaya</t>
  </si>
  <si>
    <t>Suprabari Mapanindo Mineral</t>
  </si>
  <si>
    <t>Tambang Bumi Sulawesi</t>
  </si>
  <si>
    <t>https://bumimineralsulawesi.com/</t>
  </si>
  <si>
    <t>Tambang Damai</t>
  </si>
  <si>
    <t>Tanah Bumbu Resources</t>
  </si>
  <si>
    <t>Teguh Sinarabadi</t>
  </si>
  <si>
    <t>Telen Orbit Prima</t>
  </si>
  <si>
    <t>Timah</t>
  </si>
  <si>
    <t>Tin</t>
  </si>
  <si>
    <t>https://timah.com/</t>
  </si>
  <si>
    <t>Triaryani</t>
  </si>
  <si>
    <t>Trisensa Mineral Utama</t>
  </si>
  <si>
    <t>Trubaindo Coal Mining</t>
  </si>
  <si>
    <t>Vale Indonesia</t>
  </si>
  <si>
    <t>https://www.vale.com/indonesia</t>
  </si>
  <si>
    <t>Venus Inti Perkasa</t>
  </si>
  <si>
    <t>https://www.venusintiperkasa.co.id/</t>
  </si>
  <si>
    <t>Wahana Baratama Mining</t>
  </si>
  <si>
    <t>&lt; Company type &gt;</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</si>
  <si>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</si>
  <si>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</si>
  <si>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</si>
  <si>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</si>
  <si>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</si>
  <si>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</si>
  <si>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</si>
  <si>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</si>
  <si>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</si>
  <si>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Sm3 o.e.</t>
  </si>
  <si>
    <t>carats</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</si>
  <si>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</si>
  <si>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</si>
  <si>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</si>
  <si>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</si>
  <si>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</si>
  <si>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</si>
  <si>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 xml:space="preserve">, </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</si>
  <si>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</si>
  <si>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</si>
  <si>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</si>
  <si>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</si>
  <si>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</si>
  <si>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</si>
  <si>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</si>
  <si>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</si>
  <si>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</si>
  <si>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</si>
  <si>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</si>
  <si>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</si>
  <si>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Corporate Income &amp; Dividend Tax</t>
  </si>
  <si>
    <t>VAT</t>
  </si>
  <si>
    <t>VAT Reimbursement</t>
  </si>
  <si>
    <t>Government Lifting Gas - Export and Domestic</t>
  </si>
  <si>
    <t xml:space="preserve">Government Lifting Oil - Export and Domestic </t>
  </si>
  <si>
    <t>Local Tax and Retribution</t>
  </si>
  <si>
    <t>Over/(Under) Lifting - Gas</t>
  </si>
  <si>
    <t>Over/(Under) Lifting - Oil</t>
  </si>
  <si>
    <t>Production Bonus</t>
  </si>
  <si>
    <t>Signature Bonus</t>
  </si>
  <si>
    <t>Land and Property Tax</t>
  </si>
  <si>
    <t>Corporate Social Responsibility (CSR)</t>
  </si>
  <si>
    <t xml:space="preserve">Abandon Site Restoration (ASR) </t>
  </si>
  <si>
    <t>Corporate Income Tax</t>
  </si>
  <si>
    <t>Yes/No</t>
  </si>
  <si>
    <t>Royalties</t>
  </si>
  <si>
    <t>Sales Revenue Shares (Penjualan Hasil Tambang)</t>
  </si>
  <si>
    <t>Land Rent</t>
  </si>
  <si>
    <t>Direct Payment to Local Government</t>
  </si>
  <si>
    <t>Dividend</t>
  </si>
  <si>
    <t>Transportation Fee</t>
  </si>
  <si>
    <t>Requirement 4.2: In-kind revenues</t>
  </si>
  <si>
    <t>Objective of Requirement 4.2</t>
  </si>
  <si>
    <t>Progress towards the objective of the requirement, to ensure transparency in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</si>
  <si>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</si>
  <si>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</si>
  <si>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r>
      <rPr>
        <b/>
        <sz val="11"/>
        <color rgb="FF000000"/>
        <rFont val="Franklin Gothic Book"/>
      </rPr>
      <t xml:space="preserve">Gaps:
</t>
    </r>
    <r>
      <rPr>
        <sz val="11"/>
        <color rgb="FF000000"/>
        <rFont val="Franklin Gothic Book"/>
      </rPr>
      <t>• Untuk data komoditas Gas tidak tersedia data pembagian antara pemerintah dan swasta
• Data Volume yang diterima oleh Pemerintah belum tersedia, hanya terdapat data penjualan ke Pemerintah saja
• Data detail pembeli untuk setiap transaksi tidak tersedia
• Data per detail perusahaan/transaksi masih belum dibuka untuk publik
1. Memasukan penjelasan dan menampilkan data di Portal EITI
25. https://www.hukumonline.com/pusatdata/detail/lt5d9d8017ce920/pedoman-no-ptk-065-skkma0000-2017-s0---keputusan-kepala-skk-migas-nomor-kep-0090-skkma0000-2017-s0-tahun-2017
26. Terkait laporan penjualan bagian pemerintah, yang dicatat adalah data pembelian pertamina dari upstream. Bagian kontraktor saja yg dicatat oleh SHU (Sub Holding Usaha). Data berupa pembelian yang masuk ke kilang, di mana terdapat haknya grup hulu, KKKS lain dan pemerintah. Angka pada laporan audited tidak menyebutkan angka spesifik pembelian pemerintah berapa. Ini karena pembelian tersebut masuk dalam komponen COGS (cost of goods sold), menjadi bahan baku pembuatan BBM. Sehingga, laporan audited konsolidasi tidak dapat digunakan untuk melihat pembelian minyak pemerintah.</t>
    </r>
  </si>
  <si>
    <t>Does the government disclose data on in-kind revenues and sales of state share of production?</t>
  </si>
  <si>
    <t>SOT SKK Migas</t>
  </si>
  <si>
    <t>If yes, what was the volume received?</t>
  </si>
  <si>
    <t>103.06 MBbls</t>
  </si>
  <si>
    <t>EITI Report page 30</t>
  </si>
  <si>
    <t>If yes, what was sold?</t>
  </si>
  <si>
    <t>Coal, volume</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</si>
  <si>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</si>
  <si>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</si>
  <si>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</si>
  <si>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</si>
  <si>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</si>
  <si>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</si>
  <si>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</si>
  <si>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</si>
  <si>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</si>
  <si>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</si>
  <si>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Not applicable</t>
  </si>
  <si>
    <t>Is Requirement 4.3 applicable in the period under review?</t>
  </si>
  <si>
    <t>Does the government disclose information on barter and infrastructure agreements?</t>
  </si>
  <si>
    <t>Not available on EITI Indonesia</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</si>
  <si>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</si>
  <si>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</si>
  <si>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</si>
  <si>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</si>
  <si>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</si>
  <si>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</si>
  <si>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</si>
  <si>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</si>
  <si>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</si>
  <si>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</si>
  <si>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</si>
  <si>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</si>
  <si>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Laporan Tahunan Perusahaan:
• Annual Report PT KAI (pdf) (https://www.kai.id/hubungan_investor/laporan/)
• Annual Report PT Bukit Asam (https://www.ptba.co.id/laporan/laporan-tahunan )</t>
  </si>
  <si>
    <t>EITI Report page 36-37</t>
  </si>
  <si>
    <r>
      <rPr>
        <b/>
        <sz val="11"/>
        <color theme="1"/>
        <rFont val="Franklin Gothic Book"/>
        <family val="2"/>
      </rPr>
      <t>Gaps:</t>
    </r>
    <r>
      <rPr>
        <sz val="11"/>
        <color theme="1"/>
        <rFont val="Franklin Gothic Book"/>
        <family val="2"/>
      </rPr>
      <t xml:space="preserve">
• Sumber data masih menggunakan pdf, yang setiap tahun dapat berubah format
</t>
    </r>
    <r>
      <rPr>
        <b/>
        <sz val="11"/>
        <color theme="1"/>
        <rFont val="Franklin Gothic Book"/>
        <family val="2"/>
      </rPr>
      <t xml:space="preserve">Next Plan:
</t>
    </r>
    <r>
      <rPr>
        <sz val="11"/>
        <color theme="1"/>
        <rFont val="Franklin Gothic Book"/>
        <family val="2"/>
      </rPr>
      <t>Progress 0-50%:
1. Integrasi data Laporan Tahunan/Keuangan PT KAI, PT Pertamina, PGN, dan Pertagas menggunakan web crawler
Progress 50-75%:
1. Memasukan penjelasan dan menampilkan data (berikut URL dan file pdf asli) di Portal EITI
Progress 75-100%:
-</t>
    </r>
    <r>
      <rPr>
        <b/>
        <sz val="11"/>
        <color theme="1"/>
        <rFont val="Franklin Gothic Book"/>
        <family val="2"/>
      </rPr>
      <t xml:space="preserve">
</t>
    </r>
  </si>
  <si>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</si>
  <si>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</si>
  <si>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&lt; 6,1 &gt;</t>
  </si>
  <si>
    <t>Billion IDR</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</si>
  <si>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</si>
  <si>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</si>
  <si>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</si>
  <si>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</si>
  <si>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</si>
  <si>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</si>
  <si>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</si>
  <si>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Annual report of BUMN companies (pdf) 
ANAPLAN Application from Ministry of SOEs
MOMS ESDM
https://www.pertamina.com/id/dokumen/laporan-tahunan
https://mind.id/pages/openmind
https://www.antam.com/id/reports/financial-reports
https://www.ptba.co.id/laporan/laporan-tahunan
https://ptfi.co.id/id/publication
https://www.inalum.id/id/about/hub-investor
https://timah.com/blog/report/annual-report.html</t>
  </si>
  <si>
    <r>
      <rPr>
        <b/>
        <sz val="11"/>
        <color rgb="FF000000"/>
        <rFont val="Franklin Gothic Book"/>
      </rPr>
      <t xml:space="preserve">Gaps:
</t>
    </r>
    <r>
      <rPr>
        <sz val="11"/>
        <color rgb="FF000000"/>
        <rFont val="Franklin Gothic Book"/>
      </rPr>
      <t xml:space="preserve">• Data masih dalam bentuk dokumen pdf, yang setiap tahun dapat berubah format
• Data dari ANAPLAN masih belum dibuka untuk publik
• Data dari KESDM masih bersifat unaudited dan level per perusahaan masih belum dibuka untuk publik (MOMS)
</t>
    </r>
    <r>
      <rPr>
        <b/>
        <sz val="11"/>
        <color rgb="FF000000"/>
        <rFont val="Franklin Gothic Book"/>
      </rPr>
      <t xml:space="preserve">Next Plan:
</t>
    </r>
    <r>
      <rPr>
        <sz val="11"/>
        <color rgb="FF000000"/>
        <rFont val="Franklin Gothic Book"/>
      </rPr>
      <t xml:space="preserve">Progress 0-50%:
1. Integrasi data Laporan Tahunan/Keuangan perusahaan BUMN menggunakan web crawler (berikut URL dan file pdf asli)
Progress 75-100%:
-
</t>
    </r>
  </si>
  <si>
    <t>If yes, are company payments to SOEs considered material by the MSG?</t>
  </si>
  <si>
    <t>If yes, what were the total revenues received from companies by SOEs?</t>
  </si>
  <si>
    <t>If yes, are government transfers to SOEs considered material by the MSG?</t>
  </si>
  <si>
    <r>
      <t>If yes, what w</t>
    </r>
    <r>
      <rPr>
        <sz val="11"/>
        <color rgb="FFFF0000"/>
        <rFont val="Franklin Gothic Book"/>
        <family val="2"/>
      </rPr>
      <t>e</t>
    </r>
    <r>
      <rPr>
        <sz val="11"/>
        <rFont val="Franklin Gothic Book"/>
        <family val="2"/>
      </rPr>
      <t>re the total revenues received from government by SOEs?</t>
    </r>
  </si>
  <si>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</si>
  <si>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</si>
  <si>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</si>
  <si>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</si>
  <si>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</si>
  <si>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</si>
  <si>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Not applicable /Not met / Partly met / Mostly met / Fully met / Exceeded</t>
  </si>
  <si>
    <t>Is Requirement 4.6 applicable in the period under review?</t>
  </si>
  <si>
    <t>Does the government disclose information on direct subnational payments?</t>
  </si>
  <si>
    <r>
      <t xml:space="preserve">Website DJPK (https://dpk.kemenkeu. go.id/portal/data)
Regional Financial Information System (SIKD)
Ministry of Finance data warehouse
</t>
    </r>
    <r>
      <rPr>
        <b/>
        <sz val="11"/>
        <color rgb="FF000000"/>
        <rFont val="Franklin Gothic Book"/>
        <family val="2"/>
      </rPr>
      <t>Kuisioner EITI</t>
    </r>
    <r>
      <rPr>
        <sz val="11"/>
        <color rgb="FF000000"/>
        <rFont val="Franklin Gothic Book"/>
        <family val="2"/>
      </rPr>
      <t xml:space="preserve">
</t>
    </r>
  </si>
  <si>
    <r>
      <rPr>
        <b/>
        <sz val="11"/>
        <color theme="1"/>
        <rFont val="Franklin Gothic Book"/>
        <family val="2"/>
      </rPr>
      <t>Gaps:</t>
    </r>
    <r>
      <rPr>
        <sz val="11"/>
        <color theme="1"/>
        <rFont val="Franklin Gothic Book"/>
        <family val="2"/>
      </rPr>
      <t xml:space="preserve">
• Data tidak tersedia untuk detail per perusahaan
• Tidak terdapat kategori khusus pemisahan untuk industry ekstraktif saja
• Data belum tersedia di EDE
• Jika menggunakan data dari kuisioner maka kemungkinan belum dianggap sebagai fully mainstreamed
</t>
    </r>
    <r>
      <rPr>
        <b/>
        <sz val="11"/>
        <color theme="1"/>
        <rFont val="Franklin Gothic Book"/>
        <family val="2"/>
      </rPr>
      <t>Next Plan:</t>
    </r>
    <r>
      <rPr>
        <sz val="11"/>
        <color theme="1"/>
        <rFont val="Franklin Gothic Book"/>
        <family val="2"/>
      </rPr>
      <t xml:space="preserve">
Progress 0-50%:
1. Pembuatan web application kuesioner EITI
Progress 50-75%:
1. Koordinasi dengan Kemenkeu untuk proses integrasi data
Progress 75-100%:
-
</t>
    </r>
  </si>
  <si>
    <t>If yes, what was the total sub-national revenues received?</t>
  </si>
  <si>
    <t>&lt; 96,1 &gt;</t>
  </si>
  <si>
    <t xml:space="preserve"> Trillion IDR</t>
  </si>
  <si>
    <t>If yes, are there public disclosures by all companies of their material direct subnational payments?</t>
  </si>
  <si>
    <t>If yes, are there public disclosures by all local government units of material revenues collected from companies' direct subnational payments?</t>
  </si>
  <si>
    <t>-</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</si>
  <si>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</si>
  <si>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</si>
  <si>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</si>
  <si>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</si>
  <si>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</si>
  <si>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</si>
  <si>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</si>
  <si>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</si>
  <si>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</si>
  <si>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</si>
  <si>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</si>
  <si>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</si>
  <si>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</si>
  <si>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</si>
  <si>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&lt;2&gt; years</t>
  </si>
  <si>
    <t>Has the MSG approved the period for reporting?</t>
  </si>
  <si>
    <t>Are there any plans by the MSG to improve the timeliness of EITI data disclosures?</t>
  </si>
  <si>
    <t xml:space="preserve">Yes </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</si>
  <si>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</si>
  <si>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</si>
  <si>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</si>
  <si>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EITI Standard?</t>
  </si>
  <si>
    <t>systematically disclosed
EITI Report</t>
  </si>
  <si>
    <t>portal data ekstraktif</t>
  </si>
  <si>
    <t>EITI Report page 60-61</t>
  </si>
  <si>
    <t>1. Many data sources are still unaudited
Next plan: 
1. Ensure that the data displayed is audited and public</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</si>
  <si>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</si>
  <si>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</si>
  <si>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</si>
  <si>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</si>
  <si>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</si>
  <si>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</si>
  <si>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</si>
  <si>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</si>
  <si>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</si>
  <si>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unpublished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</si>
  <si>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</si>
  <si>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</si>
  <si>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</si>
  <si>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</si>
  <si>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</si>
  <si>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</si>
  <si>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</si>
  <si>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</si>
  <si>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</si>
  <si>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</si>
  <si>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</si>
  <si>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</si>
  <si>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Central Government Financial Statements (LKPP)(https://edropbox.kemenkeu.go.id/)</t>
  </si>
  <si>
    <r>
      <rPr>
        <b/>
        <sz val="11"/>
        <color theme="1"/>
        <rFont val="Franklin Gothic Book"/>
        <family val="2"/>
      </rPr>
      <t>Gaps:</t>
    </r>
    <r>
      <rPr>
        <sz val="11"/>
        <color theme="1"/>
        <rFont val="Franklin Gothic Book"/>
        <family val="2"/>
      </rPr>
      <t xml:space="preserve">
• Sumber data masih menggunakan pdf, yang setiap tahun dapat berubah format dan URL
• Data belum tersedia di EDE
</t>
    </r>
    <r>
      <rPr>
        <b/>
        <sz val="11"/>
        <color theme="1"/>
        <rFont val="Franklin Gothic Book"/>
        <family val="2"/>
      </rPr>
      <t>Next Plan:</t>
    </r>
    <r>
      <rPr>
        <sz val="11"/>
        <color theme="1"/>
        <rFont val="Franklin Gothic Book"/>
        <family val="2"/>
      </rPr>
      <t xml:space="preserve">
Progress 0-50%:
1. Memetakan dan memasukan data dari LKPP dan laporan EITI yang sudah dipublikasikan
Progress 50-75%:
-
Progress 75-100%:
-
</t>
    </r>
  </si>
  <si>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</si>
  <si>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</si>
  <si>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</si>
  <si>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</si>
  <si>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</si>
  <si>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</si>
  <si>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</si>
  <si>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https://insw.go.id/intr</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</si>
  <si>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</si>
  <si>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</si>
  <si>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</si>
  <si>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</si>
  <si>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</si>
  <si>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</si>
  <si>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Website DJPK (djpk.kemenkeu.go.id), Portal APBD (https://djpk.kemenkeu .go.id/portal/data/apbd), (https://djpk.kemenkeu .go.id/?p=5412), 
Ministry of Finance data warehouse</t>
  </si>
  <si>
    <t xml:space="preserve">EITI 10 Report page 41-44 (general overview)​
EITI Portal Sub-National Transfer Data </t>
  </si>
  <si>
    <r>
      <rPr>
        <b/>
        <sz val="11"/>
        <color theme="1"/>
        <rFont val="Franklin Gothic Book"/>
        <family val="2"/>
      </rPr>
      <t xml:space="preserve">Gaps:
</t>
    </r>
    <r>
      <rPr>
        <sz val="11"/>
        <color theme="1"/>
        <rFont val="Franklin Gothic Book"/>
        <family val="2"/>
      </rPr>
      <t>• Data yang seharusnya ditransfer oleh pemerintah belum tersedia
• Data belum tersedia di EDE</t>
    </r>
    <r>
      <rPr>
        <b/>
        <sz val="11"/>
        <color theme="1"/>
        <rFont val="Franklin Gothic Book"/>
        <family val="2"/>
      </rPr>
      <t xml:space="preserve">
Next Plan:
</t>
    </r>
    <r>
      <rPr>
        <sz val="11"/>
        <color theme="1"/>
        <rFont val="Franklin Gothic Book"/>
        <family val="2"/>
      </rPr>
      <t xml:space="preserve">Progress 0-50%:
1. Koordinasi dengan unit aplikasi SIMPEL di KESDM terkait data rencana penerimaan
2. Memetakan data yang sesuai dengan persyaratan EITI dari website DJPK, SIMTRADA Kemenkeu, dan laporan EITI yang sudah dipublikasikan
Progress 50-75%:
1. Koordinasi dengan Kemenkeu untuk proses integrasi data
2. Memasukan penjelasan dan menampilkan data di Portal EITI
Progress 75-100%:
-
</t>
    </r>
  </si>
  <si>
    <t xml:space="preserve">If yes, are there public disclosures of the statutory revenue-sharing formula? </t>
  </si>
  <si>
    <t>No, (not the formula only the value)​</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</si>
  <si>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</si>
  <si>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</si>
  <si>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 xml:space="preserve">EITI 10 Report page 41-44 (general overview)​
 EITI Portal Sub-National Transfer Data </t>
  </si>
  <si>
    <t>Revenue-sharing mechanism 2</t>
  </si>
  <si>
    <t xml:space="preserve"> same with above​</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</si>
  <si>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</si>
  <si>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</si>
  <si>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</si>
  <si>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</si>
  <si>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</si>
  <si>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</si>
  <si>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</si>
  <si>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r>
      <rPr>
        <b/>
        <sz val="11"/>
        <color theme="1"/>
        <rFont val="Franklin Gothic Book"/>
        <family val="2"/>
      </rPr>
      <t>Gaps:
•</t>
    </r>
    <r>
      <rPr>
        <sz val="11"/>
        <color theme="1"/>
        <rFont val="Franklin Gothic Book"/>
        <family val="2"/>
      </rPr>
      <t xml:space="preserve"> Data masih dalam bentuk dokumen pdf, yang setiap tahun dapat berubah format
</t>
    </r>
    <r>
      <rPr>
        <b/>
        <sz val="11"/>
        <color theme="1"/>
        <rFont val="Franklin Gothic Book"/>
        <family val="2"/>
      </rPr>
      <t xml:space="preserve">Next Plan:
</t>
    </r>
    <r>
      <rPr>
        <sz val="11"/>
        <color theme="1"/>
        <rFont val="Franklin Gothic Book"/>
        <family val="2"/>
      </rPr>
      <t xml:space="preserve">Progress 0-50%:
1. Memetakan dan memasukan data dari LKPP, APBN, dan Laporan EITI
Progress 50-75%:
1. Memasukan penjelasan dan menampilkan data di Portal EITI
Progress 75-100%:
-
</t>
    </r>
  </si>
  <si>
    <t xml:space="preserve">Does the government disclose a description of the country’s budget and audit processes? </t>
  </si>
  <si>
    <t>LKPP</t>
  </si>
  <si>
    <t>Does the government disclose publicly available information about budgets and 
expenditures? - add rows if several</t>
  </si>
  <si>
    <t>Systematically Disclosed</t>
  </si>
  <si>
    <t>APBN Data Report (pdf) (https://www.data-apbn.kemenkeu.go.id/lang/id)
LKPP</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</si>
  <si>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</si>
  <si>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</si>
  <si>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</si>
  <si>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</si>
  <si>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</si>
  <si>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</si>
  <si>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EITI Report</t>
  </si>
  <si>
    <r>
      <rPr>
        <b/>
        <sz val="11"/>
        <color theme="1"/>
        <rFont val="Franklin Gothic Book"/>
        <family val="2"/>
      </rPr>
      <t xml:space="preserve">Gaps:
• </t>
    </r>
    <r>
      <rPr>
        <sz val="11"/>
        <color theme="1"/>
        <rFont val="Franklin Gothic Book"/>
        <family val="2"/>
      </rPr>
      <t xml:space="preserve">Data penerimaan nasional dari program CSR belum tersedia
Opsi 1:
• Data masih dalam bentuk dokumen pdf, yang setiap tahun dapat berubah format
• Tiap perusahaan dapat menempatkan data ini di laporan dan format yang berbeda
Opsi 2:
• Data buku saku hanya tersedia data agregasi nasional
• Belum terintegrasi di EDE
</t>
    </r>
    <r>
      <rPr>
        <b/>
        <sz val="11"/>
        <color theme="1"/>
        <rFont val="Franklin Gothic Book"/>
        <family val="2"/>
      </rPr>
      <t xml:space="preserve">Next Plan:
</t>
    </r>
    <r>
      <rPr>
        <sz val="11"/>
        <color theme="1"/>
        <rFont val="Franklin Gothic Book"/>
        <family val="2"/>
      </rPr>
      <t xml:space="preserve">Progress 0-50%:
1. Pembuatan web application kuesioner EITI
2. Koordinasi dengan unit teknis lingkungan ESDM
3. Koordinasi dengan unit Bina Pemrograman MIGAS ESDM
4. Integrasi data Laporan Sustainable perusahaan menggunakan web crawler
Progress 50-75%:
-
Progress 75-100%:
1. Integrasi data Buku Saku (jika aplikasi sudah selesai dibuat)
</t>
    </r>
  </si>
  <si>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</si>
  <si>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</si>
  <si>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</si>
  <si>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</si>
  <si>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</si>
  <si>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Company sustainability reports (pdf) (https://www.skmigas. go.id/publikasi/sustain abilty-report), (https://antam.com/en /reports), KESDM Buku Saku</t>
  </si>
  <si>
    <t>If yes, what was the total mandatory social expenditures paid?</t>
  </si>
  <si>
    <t>If yes, what was the total voluntary social expenditures paid?</t>
  </si>
  <si>
    <t>&lt; 3,2&gt;</t>
  </si>
  <si>
    <t>Trilliun IDR</t>
  </si>
  <si>
    <t>Have companies' public disclosures of mandatory social expenditures been disaggregated by payment type, company, between cash and in-kind and include information on the nature of in-kind expenditures and the identity of any non-government beneficiaries?</t>
  </si>
  <si>
    <t>Yes (for publicly owned company)</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</si>
  <si>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</si>
  <si>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</si>
  <si>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</si>
  <si>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</si>
  <si>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</si>
  <si>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</si>
  <si>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</si>
  <si>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</si>
  <si>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</si>
  <si>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</si>
  <si>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</si>
  <si>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r>
      <rPr>
        <b/>
        <sz val="11"/>
        <color theme="1"/>
        <rFont val="Franklin Gothic Book"/>
        <family val="2"/>
      </rPr>
      <t xml:space="preserve">Gaps:
</t>
    </r>
    <r>
      <rPr>
        <sz val="11"/>
        <color theme="1"/>
        <rFont val="Franklin Gothic Book"/>
        <family val="2"/>
      </rPr>
      <t xml:space="preserve">• Kata kunci untuk Kuasi-Fiskal dapat berbeda-beda untuk setiap laporan dan perusahaan
• Data masih dalam bentuk dokumen pdf, yang setiap tahun dapat berubah format
• Tiap perusahaan dapat menempatkan data ini di laporan yang berbeda-beda
• Data dari ANAPLAN masih belum dibuka untuk publik
• Data belum tersedia di EDE
</t>
    </r>
    <r>
      <rPr>
        <b/>
        <sz val="11"/>
        <color theme="1"/>
        <rFont val="Franklin Gothic Book"/>
        <family val="2"/>
      </rPr>
      <t xml:space="preserve">Next Plan:
</t>
    </r>
    <r>
      <rPr>
        <sz val="11"/>
        <color theme="1"/>
        <rFont val="Franklin Gothic Book"/>
        <family val="2"/>
      </rPr>
      <t>Progress 0-50%:
1. Integrasi data Laporan Tahunan/Keuangan BUMN menggunakan web crawler
Progress 50-75%:
1. Memasukan penjelasan dan menampilkan data (berikut URL dan file pdf asli) di Portal EITI
Progress 75-100%:
-</t>
    </r>
    <r>
      <rPr>
        <b/>
        <sz val="11"/>
        <color theme="1"/>
        <rFont val="Franklin Gothic Book"/>
        <family val="2"/>
      </rPr>
      <t xml:space="preserve">
</t>
    </r>
  </si>
  <si>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</si>
  <si>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</si>
  <si>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</si>
  <si>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</si>
  <si>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</si>
  <si>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</si>
  <si>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</si>
  <si>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</si>
  <si>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</si>
  <si>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t>Web API BPS
BPS Report</t>
  </si>
  <si>
    <r>
      <rPr>
        <b/>
        <sz val="11"/>
        <color rgb="FF000000"/>
        <rFont val="Franklin Gothic Book"/>
      </rPr>
      <t xml:space="preserve">Gaps:
</t>
    </r>
    <r>
      <rPr>
        <sz val="11"/>
        <color rgb="FF000000"/>
        <rFont val="Franklin Gothic Book"/>
      </rPr>
      <t xml:space="preserve">• Sumber data masih menggunakan pdf, yang setiap tahun dapat berubah format dan URL (LKPP)
</t>
    </r>
    <r>
      <rPr>
        <b/>
        <sz val="11"/>
        <color rgb="FF000000"/>
        <rFont val="Franklin Gothic Book"/>
      </rPr>
      <t xml:space="preserve">Next Plan:
</t>
    </r>
    <r>
      <rPr>
        <sz val="11"/>
        <color rgb="FF000000"/>
        <rFont val="Franklin Gothic Book"/>
      </rPr>
      <t xml:space="preserve">Progress 0-50%:
1. Integrasi data LKPP menggunakan web crawler
Progress 50-75%:
1. Memasukan penjelasan dan menampilkan data di Portal EITI
</t>
    </r>
  </si>
  <si>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</si>
  <si>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</si>
  <si>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</si>
  <si>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LKPP, BPS</t>
  </si>
  <si>
    <t>Government revenue - extractive industries</t>
  </si>
  <si>
    <t>Government revenue - all sectors</t>
  </si>
  <si>
    <t>Exports - extractive industries</t>
  </si>
  <si>
    <t>BPS</t>
  </si>
  <si>
    <t>Exports - all sectors</t>
  </si>
  <si>
    <t>Employment - extractive sector - male</t>
  </si>
  <si>
    <t>people</t>
  </si>
  <si>
    <t>Employment - extractive sector - female</t>
  </si>
  <si>
    <t>Buku Saku</t>
  </si>
  <si>
    <t>Employment - extractive sector</t>
  </si>
  <si>
    <t>Employment - all sectors</t>
  </si>
  <si>
    <t>Investment - extractive sector</t>
  </si>
  <si>
    <t>Investment - all sectors</t>
  </si>
  <si>
    <t>Does the government disclose information on the location of the major extractive activities in the country?</t>
  </si>
  <si>
    <t>Geoportal ESDM</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</si>
  <si>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</si>
  <si>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</si>
  <si>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</si>
  <si>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</si>
  <si>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</si>
  <si>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Ministry of Environment and Forestry (KLHK): Amdalnet website (https://amdalnet.m enlhk.go.id/#/)
JDIH Website</t>
  </si>
  <si>
    <r>
      <rPr>
        <b/>
        <sz val="11"/>
        <color theme="1"/>
        <rFont val="Franklin Gothic Book"/>
        <family val="2"/>
      </rPr>
      <t>Gaps:</t>
    </r>
    <r>
      <rPr>
        <sz val="11"/>
        <color theme="1"/>
        <rFont val="Franklin Gothic Book"/>
        <family val="2"/>
      </rPr>
      <t xml:space="preserve">
• Perlu dilakukan klasifikasi manual untuk kategori peraturan yang khusus untuk industri ekstraktif (Amdalnet)
• Data masih belum tersedia di EDE
</t>
    </r>
    <r>
      <rPr>
        <b/>
        <sz val="11"/>
        <color theme="1"/>
        <rFont val="Franklin Gothic Book"/>
        <family val="2"/>
      </rPr>
      <t xml:space="preserve">Next Plan:
</t>
    </r>
    <r>
      <rPr>
        <sz val="11"/>
        <color theme="1"/>
        <rFont val="Franklin Gothic Book"/>
        <family val="2"/>
      </rPr>
      <t xml:space="preserve">Progress 0-50%:
-
Progress 50-75%:
-
Progress 75-100%:
1. Mapping peraturan dan regulasi yang sesuai dengan persyaratan EITI dari website JDIH dan laporan EITI yang sudah terpublikasi
</t>
    </r>
  </si>
  <si>
    <t>databases containing environmental impact assessments, certification schemes or similar documentation of environmental management?</t>
  </si>
  <si>
    <t>Amdalnet website 
JDIH Website</t>
  </si>
  <si>
    <t>other relevant information on environmental monitoring procedures and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</si>
</sst>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_-* #,##0.00_-;\-* #,##0.00_-;_-* &quot;-&quot;??_-;_-@_-"/>
    <numFmt numFmtId="165" formatCode="_ * #,##0.00_ ;_ * \-#,##0.00_ ;_ * &quot;-&quot;??_ ;_ @_ "/>
    <numFmt numFmtId="166" formatCode="_ * #,##0_ ;_ * \-#,##0_ ;_ * &quot;-&quot;??_ ;_ @_ "/>
    <numFmt numFmtId="167" formatCode="yyyy\-mm\-dd"/>
    <numFmt numFmtId="168" formatCode="_ * #,##0.0000_ ;_ * \-#,##0.0000_ ;_ * &quot;-&quot;??_ ;_ @_ "/>
    <numFmt numFmtId="169" formatCode="0.0%"/>
  </numFmts>
  <fonts count="90">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sz val="12"/>
      <name val="Franklin Gothic Book"/>
      <family val="2"/>
    </font>
    <font>
      <sz val="11"/>
      <color theme="0"/>
      <name val="Franklin Gothic Book"/>
      <family val="2"/>
    </font>
    <font>
      <u/>
      <sz val="11"/>
      <color theme="1"/>
      <name val="Franklin Gothic Book"/>
      <family val="2"/>
    </font>
    <font>
      <b/>
      <u/>
      <sz val="11"/>
      <color rgb="FF000000"/>
      <name val="Franklin Gothic Book"/>
      <family val="2"/>
    </font>
    <font>
      <u/>
      <sz val="14"/>
      <color theme="1"/>
      <name val="Franklin Gothic Book"/>
      <family val="2"/>
    </font>
    <font>
      <b/>
      <u/>
      <sz val="14"/>
      <color rgb="FF000000"/>
      <name val="Franklin Gothic Book"/>
      <family val="2"/>
    </font>
    <font>
      <b/>
      <u/>
      <sz val="14"/>
      <color theme="1"/>
      <name val="Franklin Gothic Book"/>
      <family val="2"/>
    </font>
    <font>
      <sz val="11"/>
      <color rgb="FFFF0000"/>
      <name val="Franklin Gothic Book"/>
      <family val="2"/>
    </font>
    <font>
      <i/>
      <sz val="11"/>
      <color theme="1"/>
      <name val="Franklin Gothic Book"/>
    </font>
    <font>
      <sz val="11"/>
      <color theme="1"/>
      <name val="Franklin Gothic Book"/>
    </font>
    <font>
      <sz val="8"/>
      <name val="Calibri"/>
      <family val="2"/>
      <scheme val="minor"/>
    </font>
    <font>
      <b/>
      <sz val="11"/>
      <color rgb="FF000000"/>
      <name val="Franklin Gothic Book"/>
    </font>
    <font>
      <sz val="11"/>
      <color rgb="FF000000"/>
      <name val="Franklin Gothic Book"/>
    </font>
    <font>
      <i/>
      <sz val="11"/>
      <color rgb="FF000000"/>
      <name val="Franklin Gothic Book"/>
    </font>
    <font>
      <sz val="12"/>
      <color rgb="FF000000"/>
      <name val="Calibri"/>
    </font>
    <font>
      <u/>
      <sz val="11"/>
      <color theme="10"/>
      <name val="Calibri"/>
      <family val="2"/>
      <scheme val="minor"/>
    </font>
    <font>
      <i/>
      <sz val="11"/>
      <color rgb="FF000000"/>
      <name val="Franklin Gothic Book"/>
      <charset val="1"/>
    </font>
    <font>
      <sz val="11"/>
      <color rgb="FF000000"/>
      <name val="Franklin Gothic Book"/>
      <charset val="1"/>
    </font>
    <font>
      <i/>
      <sz val="11"/>
      <color rgb="FFFF0000"/>
      <name val="Franklin Gothic Book"/>
      <family val="2"/>
    </font>
    <font>
      <i/>
      <sz val="11"/>
      <color rgb="FFFF0000"/>
      <name val="Franklin Gothic Book"/>
    </font>
    <font>
      <i/>
      <u/>
      <sz val="14"/>
      <color rgb="FFFF0000"/>
      <name val="Franklin Gothic Book"/>
      <family val="2"/>
    </font>
    <font>
      <i/>
      <u/>
      <sz val="11"/>
      <color rgb="FFFF0000"/>
      <name val="Franklin Gothic Book"/>
      <family val="2"/>
    </font>
  </fonts>
  <fills count="15">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9E1F2"/>
        <bgColor rgb="FF000000"/>
      </patternFill>
    </fill>
    <fill>
      <patternFill patternType="solid">
        <fgColor rgb="FFF6A70A"/>
        <bgColor rgb="FF000000"/>
      </patternFill>
    </fill>
    <fill>
      <patternFill patternType="solid">
        <fgColor rgb="FFF7A516"/>
        <bgColor indexed="64"/>
      </patternFill>
    </fill>
  </fills>
  <borders count="8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style="dashed">
        <color indexed="64"/>
      </right>
      <top style="hair">
        <color auto="1"/>
      </top>
      <bottom/>
      <diagonal/>
    </border>
    <border>
      <left style="hair">
        <color auto="1"/>
      </left>
      <right style="dashed">
        <color indexed="64"/>
      </right>
      <top/>
      <bottom style="hair">
        <color auto="1"/>
      </bottom>
      <diagonal/>
    </border>
    <border>
      <left/>
      <right/>
      <top/>
      <bottom style="thin">
        <color rgb="FF188FBB"/>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auto="1"/>
      </left>
      <right/>
      <top style="hair">
        <color auto="1"/>
      </top>
      <bottom style="hair">
        <color auto="1"/>
      </bottom>
      <diagonal/>
    </border>
    <border>
      <left style="hair">
        <color indexed="64"/>
      </left>
      <right style="hair">
        <color indexed="64"/>
      </right>
      <top/>
      <bottom style="hair">
        <color rgb="FF000000"/>
      </bottom>
      <diagonal/>
    </border>
    <border>
      <left/>
      <right/>
      <top style="hair">
        <color indexed="64"/>
      </top>
      <bottom/>
      <diagonal/>
    </border>
    <border>
      <left/>
      <right/>
      <top/>
      <bottom style="hair">
        <color indexed="64"/>
      </bottom>
      <diagonal/>
    </border>
    <border>
      <left style="dotted">
        <color rgb="FF000000"/>
      </left>
      <right style="dotted">
        <color rgb="FF000000"/>
      </right>
      <top/>
      <bottom style="dotted">
        <color rgb="FF000000"/>
      </bottom>
      <diagonal/>
    </border>
    <border>
      <left style="dotted">
        <color rgb="FF000000"/>
      </left>
      <right/>
      <top style="dotted">
        <color rgb="FF000000"/>
      </top>
      <bottom style="hair">
        <color auto="1"/>
      </bottom>
      <diagonal/>
    </border>
    <border>
      <left style="dotted">
        <color rgb="FF000000"/>
      </left>
      <right/>
      <top style="hair">
        <color auto="1"/>
      </top>
      <bottom style="dotted">
        <color rgb="FF000000"/>
      </bottom>
      <diagonal/>
    </border>
    <border>
      <left style="dotted">
        <color rgb="FF000000"/>
      </left>
      <right style="dotted">
        <color rgb="FF000000"/>
      </right>
      <top style="dotted">
        <color rgb="FF000000"/>
      </top>
      <bottom style="hair">
        <color auto="1"/>
      </bottom>
      <diagonal/>
    </border>
    <border>
      <left style="dotted">
        <color rgb="FF000000"/>
      </left>
      <right style="dotted">
        <color rgb="FF000000"/>
      </right>
      <top style="hair">
        <color auto="1"/>
      </top>
      <bottom style="dotted">
        <color rgb="FF000000"/>
      </bottom>
      <diagonal/>
    </border>
    <border>
      <left/>
      <right/>
      <top/>
      <bottom style="dotted">
        <color rgb="FF000000"/>
      </bottom>
      <diagonal/>
    </border>
    <border>
      <left/>
      <right/>
      <top style="dotted">
        <color rgb="FF000000"/>
      </top>
      <bottom/>
      <diagonal/>
    </border>
    <border>
      <left style="dotted">
        <color rgb="FF000000"/>
      </left>
      <right/>
      <top style="dotted">
        <color rgb="FF000000"/>
      </top>
      <bottom/>
      <diagonal/>
    </border>
    <border>
      <left style="hair">
        <color auto="1"/>
      </left>
      <right/>
      <top/>
      <bottom style="hair">
        <color auto="1"/>
      </bottom>
      <diagonal/>
    </border>
  </borders>
  <cellStyleXfs count="9">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5" fontId="28" fillId="0" borderId="0" applyFont="0" applyFill="0" applyBorder="0" applyAlignment="0" applyProtection="0"/>
    <xf numFmtId="0" fontId="28" fillId="0" borderId="0"/>
    <xf numFmtId="0" fontId="40" fillId="0" borderId="0" applyNumberFormat="0" applyFill="0" applyBorder="0" applyAlignment="0" applyProtection="0"/>
    <xf numFmtId="43" fontId="1" fillId="0" borderId="0" applyFont="0" applyFill="0" applyBorder="0" applyAlignment="0" applyProtection="0"/>
  </cellStyleXfs>
  <cellXfs count="525">
    <xf numFmtId="0" fontId="0" fillId="0" borderId="0" xfId="0"/>
    <xf numFmtId="0" fontId="3" fillId="0" borderId="0" xfId="2" applyFont="1" applyAlignment="1">
      <alignment horizontal="left" vertical="center"/>
    </xf>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left" vertical="center"/>
    </xf>
    <xf numFmtId="0" fontId="7" fillId="3" borderId="3" xfId="2" applyFont="1" applyFill="1" applyBorder="1" applyAlignment="1">
      <alignment vertical="center" wrapText="1"/>
    </xf>
    <xf numFmtId="0" fontId="6" fillId="2" borderId="4" xfId="2" applyFont="1" applyFill="1" applyBorder="1" applyAlignment="1">
      <alignment horizontal="left" vertical="center"/>
    </xf>
    <xf numFmtId="0" fontId="6" fillId="0" borderId="6" xfId="2" applyFont="1" applyBorder="1" applyAlignment="1">
      <alignment horizontal="left" vertical="center"/>
    </xf>
    <xf numFmtId="0" fontId="6" fillId="0" borderId="8" xfId="2" applyFont="1" applyBorder="1" applyAlignment="1">
      <alignment horizontal="left" vertical="center"/>
    </xf>
    <xf numFmtId="0" fontId="7" fillId="3" borderId="8" xfId="2" applyFont="1" applyFill="1" applyBorder="1" applyAlignment="1">
      <alignment vertical="center" wrapText="1"/>
    </xf>
    <xf numFmtId="0" fontId="6" fillId="0" borderId="10" xfId="2" applyFont="1" applyBorder="1" applyAlignment="1">
      <alignment horizontal="left" vertical="center"/>
    </xf>
    <xf numFmtId="0" fontId="7" fillId="3" borderId="10" xfId="2" applyFont="1" applyFill="1" applyBorder="1" applyAlignment="1">
      <alignment vertical="center" wrapText="1"/>
    </xf>
    <xf numFmtId="0" fontId="6" fillId="0" borderId="5" xfId="2" applyFont="1" applyBorder="1" applyAlignment="1">
      <alignment horizontal="left" vertical="center"/>
    </xf>
    <xf numFmtId="0" fontId="6" fillId="0" borderId="7" xfId="2" applyFont="1" applyBorder="1" applyAlignment="1">
      <alignment horizontal="left" vertical="center"/>
    </xf>
    <xf numFmtId="0" fontId="6" fillId="0" borderId="9" xfId="2" applyFont="1" applyBorder="1" applyAlignment="1">
      <alignment horizontal="left" vertical="center"/>
    </xf>
    <xf numFmtId="0" fontId="7" fillId="0" borderId="8" xfId="2" applyFont="1" applyBorder="1" applyAlignment="1">
      <alignment horizontal="left" vertical="center"/>
    </xf>
    <xf numFmtId="0" fontId="6" fillId="0" borderId="6" xfId="2" applyFont="1" applyBorder="1" applyAlignment="1">
      <alignment vertical="center"/>
    </xf>
    <xf numFmtId="0" fontId="6" fillId="0" borderId="8" xfId="2" applyFont="1" applyBorder="1" applyAlignment="1">
      <alignment vertical="center"/>
    </xf>
    <xf numFmtId="0" fontId="6" fillId="0" borderId="1" xfId="2" applyFont="1" applyBorder="1" applyAlignment="1">
      <alignment vertical="center"/>
    </xf>
    <xf numFmtId="0" fontId="6" fillId="0" borderId="0" xfId="2" applyFont="1" applyAlignment="1">
      <alignment vertical="center"/>
    </xf>
    <xf numFmtId="0" fontId="6" fillId="0" borderId="3" xfId="2" applyFont="1" applyBorder="1" applyAlignment="1">
      <alignment vertical="center"/>
    </xf>
    <xf numFmtId="0" fontId="7" fillId="0" borderId="6" xfId="2" applyFont="1" applyBorder="1" applyAlignment="1">
      <alignment horizontal="left" vertical="center" wrapText="1" indent="1"/>
    </xf>
    <xf numFmtId="0" fontId="7" fillId="0" borderId="8" xfId="2" applyFont="1" applyBorder="1" applyAlignment="1">
      <alignment horizontal="left" vertical="center" wrapText="1" indent="1"/>
    </xf>
    <xf numFmtId="0" fontId="7" fillId="3" borderId="8" xfId="2" applyFont="1" applyFill="1" applyBorder="1" applyAlignment="1">
      <alignment horizontal="left" vertical="center" wrapText="1" indent="3"/>
    </xf>
    <xf numFmtId="0" fontId="7" fillId="0" borderId="8" xfId="2" applyFont="1" applyBorder="1" applyAlignment="1">
      <alignment horizontal="left" vertical="center" wrapText="1" indent="3"/>
    </xf>
    <xf numFmtId="0" fontId="7" fillId="0" borderId="10" xfId="2" applyFont="1" applyBorder="1" applyAlignment="1">
      <alignment horizontal="left" vertical="center" wrapText="1" indent="3"/>
    </xf>
    <xf numFmtId="0" fontId="9" fillId="0" borderId="6" xfId="1" applyFont="1" applyFill="1" applyBorder="1" applyAlignment="1">
      <alignment horizontal="left" vertical="center" wrapText="1"/>
    </xf>
    <xf numFmtId="0" fontId="7" fillId="0" borderId="8" xfId="2" applyFont="1" applyBorder="1" applyAlignment="1">
      <alignment vertical="center" wrapText="1"/>
    </xf>
    <xf numFmtId="0" fontId="3" fillId="0" borderId="0" xfId="2" applyFont="1" applyAlignment="1">
      <alignment horizontal="left" vertical="center" wrapText="1"/>
    </xf>
    <xf numFmtId="0" fontId="5" fillId="0" borderId="0" xfId="2" applyFont="1" applyAlignment="1">
      <alignment horizontal="left" vertical="center" wrapText="1"/>
    </xf>
    <xf numFmtId="0" fontId="17" fillId="0" borderId="0" xfId="2" applyFont="1" applyAlignment="1">
      <alignment horizontal="left" vertical="center" wrapText="1"/>
    </xf>
    <xf numFmtId="0" fontId="14" fillId="0" borderId="11" xfId="2" applyFont="1" applyBorder="1" applyAlignment="1">
      <alignment horizontal="left" vertical="center" wrapText="1"/>
    </xf>
    <xf numFmtId="0" fontId="16" fillId="0" borderId="12" xfId="2" applyFont="1" applyBorder="1" applyAlignment="1">
      <alignment horizontal="left" vertical="center" wrapText="1"/>
    </xf>
    <xf numFmtId="0" fontId="17" fillId="0" borderId="12" xfId="2" applyFont="1" applyBorder="1" applyAlignment="1">
      <alignment horizontal="left" vertical="center" wrapText="1"/>
    </xf>
    <xf numFmtId="0" fontId="18" fillId="4" borderId="12" xfId="2" applyFont="1" applyFill="1" applyBorder="1" applyAlignment="1">
      <alignment horizontal="left" vertical="center" wrapText="1"/>
    </xf>
    <xf numFmtId="0" fontId="6" fillId="0" borderId="2" xfId="2" applyFont="1" applyBorder="1" applyAlignment="1">
      <alignment vertical="center"/>
    </xf>
    <xf numFmtId="0" fontId="6" fillId="5" borderId="4" xfId="2" applyFont="1" applyFill="1" applyBorder="1" applyAlignment="1">
      <alignment horizontal="left" vertical="center"/>
    </xf>
    <xf numFmtId="0" fontId="6" fillId="2" borderId="8" xfId="2" applyFont="1" applyFill="1" applyBorder="1" applyAlignment="1">
      <alignment vertical="center"/>
    </xf>
    <xf numFmtId="0" fontId="3" fillId="0" borderId="8" xfId="2" applyFont="1" applyBorder="1" applyAlignment="1">
      <alignment horizontal="left" vertical="center"/>
    </xf>
    <xf numFmtId="0" fontId="6" fillId="5" borderId="8" xfId="2" applyFont="1" applyFill="1" applyBorder="1" applyAlignment="1">
      <alignment horizontal="left" vertical="center"/>
    </xf>
    <xf numFmtId="0" fontId="17" fillId="0" borderId="8" xfId="2" applyFont="1" applyBorder="1" applyAlignment="1">
      <alignment horizontal="left" vertical="center" wrapText="1"/>
    </xf>
    <xf numFmtId="0" fontId="6" fillId="5" borderId="10" xfId="2" applyFont="1" applyFill="1" applyBorder="1" applyAlignment="1">
      <alignment horizontal="left" vertical="center"/>
    </xf>
    <xf numFmtId="0" fontId="14" fillId="0" borderId="0" xfId="2" applyFont="1" applyAlignment="1">
      <alignment horizontal="left" vertical="center" wrapText="1"/>
    </xf>
    <xf numFmtId="0" fontId="18" fillId="4" borderId="0" xfId="2" applyFont="1" applyFill="1" applyAlignment="1">
      <alignment horizontal="left" vertical="center" wrapText="1"/>
    </xf>
    <xf numFmtId="0" fontId="6" fillId="2" borderId="0" xfId="2" applyFont="1" applyFill="1" applyAlignment="1">
      <alignment horizontal="left" vertical="center"/>
    </xf>
    <xf numFmtId="0" fontId="3" fillId="0" borderId="6" xfId="2" applyFont="1" applyBorder="1" applyAlignment="1">
      <alignment horizontal="left" vertical="center" wrapText="1"/>
    </xf>
    <xf numFmtId="0" fontId="5" fillId="0" borderId="6" xfId="2" applyFont="1" applyBorder="1" applyAlignment="1">
      <alignment horizontal="left" vertical="center" wrapText="1"/>
    </xf>
    <xf numFmtId="0" fontId="4" fillId="0" borderId="8" xfId="2" applyFont="1" applyBorder="1" applyAlignment="1">
      <alignment horizontal="left" vertical="center"/>
    </xf>
    <xf numFmtId="0" fontId="5" fillId="0" borderId="8" xfId="2" applyFont="1" applyBorder="1" applyAlignment="1">
      <alignment horizontal="left" vertical="center"/>
    </xf>
    <xf numFmtId="0" fontId="6" fillId="2" borderId="8" xfId="2" applyFont="1" applyFill="1" applyBorder="1" applyAlignment="1">
      <alignment horizontal="left" vertical="center"/>
    </xf>
    <xf numFmtId="0" fontId="3" fillId="0" borderId="10" xfId="2" applyFont="1" applyBorder="1" applyAlignment="1">
      <alignment horizontal="left" vertical="center"/>
    </xf>
    <xf numFmtId="0" fontId="3" fillId="0" borderId="5" xfId="2" applyFont="1" applyBorder="1" applyAlignment="1">
      <alignment horizontal="left" vertical="center"/>
    </xf>
    <xf numFmtId="0" fontId="4" fillId="0" borderId="6" xfId="2" applyFont="1" applyBorder="1" applyAlignment="1">
      <alignment horizontal="left" vertical="center"/>
    </xf>
    <xf numFmtId="0" fontId="3" fillId="0" borderId="6" xfId="2" applyFont="1" applyBorder="1" applyAlignment="1">
      <alignment horizontal="left" vertical="center"/>
    </xf>
    <xf numFmtId="0" fontId="8" fillId="0" borderId="8" xfId="1" applyFont="1" applyFill="1" applyBorder="1" applyAlignment="1">
      <alignment horizontal="left" vertical="center" wrapText="1" indent="1"/>
    </xf>
    <xf numFmtId="0" fontId="8" fillId="0" borderId="8" xfId="1" applyFont="1" applyFill="1" applyBorder="1" applyAlignment="1">
      <alignment horizontal="left" vertical="center" wrapText="1" indent="2"/>
    </xf>
    <xf numFmtId="0" fontId="3" fillId="0" borderId="7" xfId="2" applyFont="1" applyBorder="1" applyAlignment="1">
      <alignment horizontal="left" vertical="center"/>
    </xf>
    <xf numFmtId="0" fontId="16" fillId="0" borderId="8" xfId="2" applyFont="1" applyBorder="1" applyAlignment="1">
      <alignment horizontal="left" vertical="center" wrapText="1"/>
    </xf>
    <xf numFmtId="0" fontId="18" fillId="4" borderId="8" xfId="2" applyFont="1" applyFill="1" applyBorder="1" applyAlignment="1">
      <alignment horizontal="left" vertical="center" wrapText="1"/>
    </xf>
    <xf numFmtId="0" fontId="8" fillId="0" borderId="10" xfId="1" applyFont="1" applyFill="1" applyBorder="1" applyAlignment="1">
      <alignment horizontal="left" vertical="center" wrapText="1" indent="1"/>
    </xf>
    <xf numFmtId="0" fontId="8" fillId="0" borderId="8" xfId="1" applyFont="1" applyFill="1" applyBorder="1" applyAlignment="1">
      <alignment horizontal="left" vertical="center" wrapText="1" indent="3"/>
    </xf>
    <xf numFmtId="0" fontId="8" fillId="0" borderId="10" xfId="1" applyFont="1" applyFill="1" applyBorder="1" applyAlignment="1">
      <alignment horizontal="left" vertical="center" wrapText="1" indent="3"/>
    </xf>
    <xf numFmtId="0" fontId="17" fillId="0" borderId="10" xfId="2" applyFont="1" applyBorder="1" applyAlignment="1">
      <alignment horizontal="left" vertical="center" wrapText="1"/>
    </xf>
    <xf numFmtId="0" fontId="7" fillId="0" borderId="8" xfId="2" applyFont="1" applyBorder="1" applyAlignment="1">
      <alignment horizontal="left" vertical="center" indent="1"/>
    </xf>
    <xf numFmtId="0" fontId="7" fillId="0" borderId="8" xfId="2" applyFont="1" applyBorder="1" applyAlignment="1">
      <alignment horizontal="left" vertical="center" indent="3"/>
    </xf>
    <xf numFmtId="0" fontId="10" fillId="3" borderId="8" xfId="2" applyFont="1" applyFill="1" applyBorder="1" applyAlignment="1">
      <alignment vertical="center"/>
    </xf>
    <xf numFmtId="0" fontId="8" fillId="0" borderId="8" xfId="1" applyFont="1" applyFill="1" applyBorder="1" applyAlignment="1">
      <alignment horizontal="left" vertical="center" wrapText="1"/>
    </xf>
    <xf numFmtId="0" fontId="5" fillId="0" borderId="5" xfId="2" applyFont="1" applyBorder="1" applyAlignment="1">
      <alignment horizontal="left" vertical="center"/>
    </xf>
    <xf numFmtId="0" fontId="5" fillId="0" borderId="7" xfId="2" applyFont="1" applyBorder="1" applyAlignment="1">
      <alignment horizontal="left" vertical="center"/>
    </xf>
    <xf numFmtId="0" fontId="14" fillId="0" borderId="7"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17" fillId="0" borderId="15" xfId="2" applyFont="1" applyBorder="1" applyAlignment="1">
      <alignment horizontal="left" vertical="center" wrapText="1"/>
    </xf>
    <xf numFmtId="0" fontId="7" fillId="3" borderId="15" xfId="2" applyFont="1" applyFill="1" applyBorder="1" applyAlignment="1">
      <alignment vertical="center" wrapText="1"/>
    </xf>
    <xf numFmtId="0" fontId="6" fillId="5" borderId="15" xfId="2" applyFont="1" applyFill="1" applyBorder="1" applyAlignment="1">
      <alignment horizontal="left" vertical="center"/>
    </xf>
    <xf numFmtId="0" fontId="8" fillId="0" borderId="15" xfId="1" applyFont="1" applyFill="1" applyBorder="1" applyAlignment="1">
      <alignment horizontal="left" vertical="center" wrapText="1" indent="3"/>
    </xf>
    <xf numFmtId="0" fontId="10" fillId="0" borderId="8" xfId="2" applyFont="1" applyBorder="1" applyAlignment="1">
      <alignment horizontal="left" vertical="center" wrapText="1"/>
    </xf>
    <xf numFmtId="0" fontId="6" fillId="0" borderId="7" xfId="0" applyFont="1" applyBorder="1"/>
    <xf numFmtId="0" fontId="6" fillId="0" borderId="8" xfId="0" applyFont="1" applyBorder="1"/>
    <xf numFmtId="0" fontId="6" fillId="0" borderId="8" xfId="0" applyFont="1" applyBorder="1" applyAlignment="1">
      <alignment wrapText="1"/>
    </xf>
    <xf numFmtId="0" fontId="18" fillId="0" borderId="8" xfId="2" applyFont="1" applyBorder="1" applyAlignment="1">
      <alignment horizontal="left" vertical="center" wrapText="1"/>
    </xf>
    <xf numFmtId="0" fontId="4" fillId="0" borderId="6" xfId="2" applyFont="1" applyBorder="1" applyAlignment="1">
      <alignment horizontal="left" vertical="center" wrapText="1"/>
    </xf>
    <xf numFmtId="0" fontId="7" fillId="0" borderId="8" xfId="2" applyFont="1" applyBorder="1" applyAlignment="1">
      <alignment vertical="center"/>
    </xf>
    <xf numFmtId="0" fontId="6" fillId="0" borderId="8" xfId="0" applyFont="1" applyBorder="1" applyAlignment="1">
      <alignment vertical="center"/>
    </xf>
    <xf numFmtId="0" fontId="4" fillId="0" borderId="6" xfId="2" applyFont="1" applyBorder="1" applyAlignment="1">
      <alignment vertical="center"/>
    </xf>
    <xf numFmtId="0" fontId="7" fillId="3" borderId="8" xfId="2" applyFont="1" applyFill="1" applyBorder="1" applyAlignment="1">
      <alignment horizontal="center" vertical="center" wrapText="1"/>
    </xf>
    <xf numFmtId="0" fontId="6" fillId="0" borderId="8" xfId="2" applyFont="1" applyBorder="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xf>
    <xf numFmtId="0" fontId="14" fillId="0" borderId="0" xfId="2" applyFont="1" applyAlignment="1">
      <alignment horizontal="left" vertical="center"/>
    </xf>
    <xf numFmtId="0" fontId="27" fillId="0" borderId="0" xfId="2" applyFont="1" applyAlignment="1">
      <alignment vertical="center"/>
    </xf>
    <xf numFmtId="0" fontId="15" fillId="0" borderId="0" xfId="2" applyFont="1" applyAlignment="1">
      <alignment vertical="center"/>
    </xf>
    <xf numFmtId="165" fontId="6" fillId="0" borderId="0" xfId="5" applyFont="1" applyFill="1" applyAlignment="1">
      <alignment horizontal="left" vertical="center"/>
    </xf>
    <xf numFmtId="165" fontId="15" fillId="0" borderId="0" xfId="5" applyFont="1" applyFill="1" applyAlignment="1">
      <alignment horizontal="left" vertical="center"/>
    </xf>
    <xf numFmtId="0" fontId="15" fillId="8" borderId="27" xfId="2" applyFont="1" applyFill="1" applyBorder="1" applyAlignment="1">
      <alignment vertical="center"/>
    </xf>
    <xf numFmtId="0" fontId="15" fillId="6" borderId="28" xfId="2" applyFont="1" applyFill="1" applyBorder="1" applyAlignment="1">
      <alignment vertical="center"/>
    </xf>
    <xf numFmtId="0" fontId="15" fillId="8" borderId="29" xfId="2" applyFont="1" applyFill="1" applyBorder="1" applyAlignment="1">
      <alignment vertical="center"/>
    </xf>
    <xf numFmtId="166" fontId="15" fillId="0" borderId="0" xfId="5" applyNumberFormat="1" applyFont="1" applyFill="1" applyAlignment="1">
      <alignment horizontal="left" vertical="center"/>
    </xf>
    <xf numFmtId="0" fontId="6" fillId="0" borderId="0" xfId="6" applyFont="1"/>
    <xf numFmtId="0" fontId="7" fillId="0" borderId="30" xfId="2" applyFont="1" applyBorder="1" applyAlignment="1" applyProtection="1">
      <alignment vertical="center"/>
      <protection locked="0"/>
    </xf>
    <xf numFmtId="0" fontId="15" fillId="0" borderId="31" xfId="2" applyFont="1" applyBorder="1" applyAlignment="1">
      <alignment horizontal="lef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6" fillId="0" borderId="0" xfId="2" applyFont="1" applyAlignment="1">
      <alignment horizontal="right" vertical="center"/>
    </xf>
    <xf numFmtId="0" fontId="41" fillId="0" borderId="0" xfId="7" applyFont="1"/>
    <xf numFmtId="165" fontId="6" fillId="0" borderId="0" xfId="5" applyFont="1"/>
    <xf numFmtId="165" fontId="6" fillId="0" borderId="0" xfId="5" applyFont="1" applyAlignment="1">
      <alignment horizontal="right"/>
    </xf>
    <xf numFmtId="165" fontId="6" fillId="0" borderId="0" xfId="6" applyNumberFormat="1" applyFont="1"/>
    <xf numFmtId="0" fontId="41" fillId="0" borderId="0" xfId="7" applyNumberFormat="1" applyFont="1"/>
    <xf numFmtId="164" fontId="6" fillId="0" borderId="0" xfId="6" applyNumberFormat="1" applyFont="1"/>
    <xf numFmtId="0" fontId="15" fillId="0" borderId="0" xfId="6" applyFont="1"/>
    <xf numFmtId="0" fontId="42" fillId="0" borderId="40" xfId="6" applyFont="1" applyBorder="1"/>
    <xf numFmtId="165" fontId="14" fillId="0" borderId="41" xfId="5" applyFont="1" applyBorder="1"/>
    <xf numFmtId="0" fontId="43" fillId="0" borderId="0" xfId="6" applyFont="1"/>
    <xf numFmtId="0" fontId="14" fillId="6" borderId="0" xfId="6" applyFont="1" applyFill="1" applyAlignment="1">
      <alignment vertical="center"/>
    </xf>
    <xf numFmtId="0" fontId="15" fillId="6" borderId="0" xfId="2" applyFont="1" applyFill="1" applyAlignment="1">
      <alignment horizontal="left" vertical="center"/>
    </xf>
    <xf numFmtId="165" fontId="15" fillId="6" borderId="0" xfId="5" applyFont="1" applyFill="1" applyBorder="1" applyAlignment="1">
      <alignment horizontal="left" vertical="center"/>
    </xf>
    <xf numFmtId="0" fontId="14" fillId="6" borderId="25" xfId="2" applyFont="1" applyFill="1" applyBorder="1" applyAlignment="1">
      <alignment horizontal="left" vertical="center"/>
    </xf>
    <xf numFmtId="165" fontId="14" fillId="6" borderId="25" xfId="5" applyFont="1" applyFill="1" applyBorder="1" applyAlignment="1">
      <alignment horizontal="left" vertical="center"/>
    </xf>
    <xf numFmtId="0" fontId="15" fillId="6" borderId="25" xfId="2" applyFont="1" applyFill="1" applyBorder="1" applyAlignment="1">
      <alignment horizontal="left" vertical="center"/>
    </xf>
    <xf numFmtId="165" fontId="15" fillId="6" borderId="25" xfId="5" applyFont="1" applyFill="1" applyBorder="1" applyAlignment="1">
      <alignment horizontal="left" vertical="center"/>
    </xf>
    <xf numFmtId="0" fontId="15" fillId="6" borderId="25" xfId="6" applyFont="1" applyFill="1" applyBorder="1"/>
    <xf numFmtId="0" fontId="15" fillId="6" borderId="42" xfId="2" applyFont="1" applyFill="1" applyBorder="1" applyAlignment="1">
      <alignment horizontal="left" vertical="center"/>
    </xf>
    <xf numFmtId="165" fontId="15" fillId="6" borderId="42" xfId="5" applyFont="1" applyFill="1" applyBorder="1" applyAlignment="1">
      <alignment horizontal="left" vertical="center"/>
    </xf>
    <xf numFmtId="164" fontId="43" fillId="0" borderId="0" xfId="6" applyNumberFormat="1" applyFont="1"/>
    <xf numFmtId="166" fontId="43" fillId="0" borderId="0" xfId="6" applyNumberFormat="1" applyFont="1"/>
    <xf numFmtId="0" fontId="14" fillId="0" borderId="44" xfId="6" applyFont="1" applyBorder="1"/>
    <xf numFmtId="165" fontId="14" fillId="0" borderId="0" xfId="5" applyFont="1" applyBorder="1"/>
    <xf numFmtId="0" fontId="14" fillId="0" borderId="0" xfId="6" applyFont="1"/>
    <xf numFmtId="0" fontId="14" fillId="0" borderId="40" xfId="6" applyFont="1" applyBorder="1"/>
    <xf numFmtId="166" fontId="6" fillId="0" borderId="0" xfId="5" applyNumberFormat="1" applyFont="1"/>
    <xf numFmtId="0" fontId="47" fillId="0" borderId="0" xfId="2" applyFont="1" applyAlignment="1">
      <alignment horizontal="left" vertical="center"/>
    </xf>
    <xf numFmtId="0" fontId="48" fillId="0" borderId="0" xfId="2" applyFont="1" applyAlignment="1">
      <alignment horizontal="left" vertical="center"/>
    </xf>
    <xf numFmtId="0" fontId="49" fillId="0" borderId="0" xfId="2" applyFont="1" applyAlignment="1">
      <alignment horizontal="left" vertical="center"/>
    </xf>
    <xf numFmtId="0" fontId="49" fillId="3" borderId="45" xfId="2" applyFont="1" applyFill="1" applyBorder="1" applyAlignment="1">
      <alignment horizontal="left" vertical="center"/>
    </xf>
    <xf numFmtId="0" fontId="6" fillId="9" borderId="0" xfId="2" applyFont="1" applyFill="1" applyAlignment="1">
      <alignment horizontal="left" vertical="center"/>
    </xf>
    <xf numFmtId="0" fontId="50" fillId="2" borderId="45" xfId="2" applyFont="1" applyFill="1" applyBorder="1" applyAlignment="1">
      <alignment horizontal="left" vertical="center"/>
    </xf>
    <xf numFmtId="0" fontId="50" fillId="0" borderId="45" xfId="2" applyFont="1" applyBorder="1" applyAlignment="1">
      <alignment horizontal="left" vertical="center"/>
    </xf>
    <xf numFmtId="0" fontId="48" fillId="0" borderId="0" xfId="2" quotePrefix="1" applyFont="1" applyAlignment="1">
      <alignment horizontal="left" vertical="center"/>
    </xf>
    <xf numFmtId="0" fontId="24" fillId="0" borderId="0" xfId="2" applyFont="1" applyAlignment="1" applyProtection="1">
      <alignment vertical="center"/>
      <protection locked="0"/>
    </xf>
    <xf numFmtId="0" fontId="48" fillId="0" borderId="0" xfId="2" applyFont="1" applyAlignment="1">
      <alignment vertical="center"/>
    </xf>
    <xf numFmtId="0" fontId="51" fillId="0" borderId="0" xfId="2" applyFont="1" applyAlignment="1">
      <alignment horizontal="left" vertical="center"/>
    </xf>
    <xf numFmtId="0" fontId="4" fillId="0" borderId="31" xfId="2" applyFont="1" applyBorder="1" applyAlignment="1" applyProtection="1">
      <alignment horizontal="left" vertical="center"/>
      <protection locked="0"/>
    </xf>
    <xf numFmtId="0" fontId="3" fillId="0" borderId="31" xfId="2" applyFont="1" applyBorder="1" applyAlignment="1">
      <alignment horizontal="left" vertical="center"/>
    </xf>
    <xf numFmtId="0" fontId="4" fillId="0" borderId="31" xfId="2" applyFont="1" applyBorder="1" applyAlignment="1">
      <alignment horizontal="left" vertical="center"/>
    </xf>
    <xf numFmtId="0" fontId="5" fillId="0" borderId="31" xfId="2" applyFont="1" applyBorder="1" applyAlignment="1">
      <alignment horizontal="left" vertical="center"/>
    </xf>
    <xf numFmtId="0" fontId="52" fillId="0" borderId="39" xfId="2" applyFont="1" applyBorder="1" applyAlignment="1">
      <alignment vertical="center"/>
    </xf>
    <xf numFmtId="0" fontId="16" fillId="0" borderId="30" xfId="2" applyFont="1" applyBorder="1" applyAlignment="1" applyProtection="1">
      <alignment vertical="center"/>
      <protection locked="0"/>
    </xf>
    <xf numFmtId="0" fontId="6" fillId="0" borderId="31" xfId="2" applyFont="1" applyBorder="1" applyAlignment="1">
      <alignment horizontal="left" vertical="center"/>
    </xf>
    <xf numFmtId="0" fontId="7" fillId="0" borderId="31" xfId="2" applyFont="1" applyBorder="1" applyAlignment="1">
      <alignment horizontal="left" vertical="center"/>
    </xf>
    <xf numFmtId="0" fontId="53" fillId="0" borderId="0" xfId="2" applyFont="1" applyAlignment="1">
      <alignment horizontal="left" vertical="center"/>
    </xf>
    <xf numFmtId="0" fontId="7" fillId="0" borderId="39" xfId="2" applyFont="1" applyBorder="1" applyAlignment="1" applyProtection="1">
      <alignment horizontal="left" vertical="center" indent="2"/>
      <protection locked="0"/>
    </xf>
    <xf numFmtId="0" fontId="7" fillId="3" borderId="46" xfId="2" applyFont="1" applyFill="1" applyBorder="1" applyAlignment="1">
      <alignment vertical="center"/>
    </xf>
    <xf numFmtId="0" fontId="15" fillId="2" borderId="47" xfId="2" applyFont="1" applyFill="1" applyBorder="1" applyAlignment="1">
      <alignment horizontal="left" vertical="center"/>
    </xf>
    <xf numFmtId="0" fontId="7" fillId="0" borderId="46" xfId="2" applyFont="1" applyBorder="1" applyAlignment="1">
      <alignment vertical="center"/>
    </xf>
    <xf numFmtId="0" fontId="7" fillId="0" borderId="30" xfId="2" applyFont="1" applyBorder="1" applyAlignment="1" applyProtection="1">
      <alignment horizontal="left" vertical="center" indent="2"/>
      <protection locked="0"/>
    </xf>
    <xf numFmtId="0" fontId="15" fillId="2" borderId="33" xfId="2" applyFont="1" applyFill="1" applyBorder="1" applyAlignment="1">
      <alignment horizontal="left" vertical="center"/>
    </xf>
    <xf numFmtId="167" fontId="7" fillId="3" borderId="46" xfId="2" applyNumberFormat="1" applyFont="1" applyFill="1" applyBorder="1" applyAlignment="1">
      <alignment vertical="center"/>
    </xf>
    <xf numFmtId="0" fontId="6" fillId="10" borderId="44" xfId="2" applyFont="1" applyFill="1" applyBorder="1" applyAlignment="1">
      <alignment horizontal="left" vertical="center"/>
    </xf>
    <xf numFmtId="0" fontId="7" fillId="0" borderId="39" xfId="2" applyFont="1" applyBorder="1" applyAlignment="1" applyProtection="1">
      <alignment horizontal="left" vertical="center" wrapText="1" indent="2"/>
      <protection locked="0"/>
    </xf>
    <xf numFmtId="0" fontId="7" fillId="3" borderId="0" xfId="2" applyFont="1" applyFill="1" applyAlignment="1">
      <alignment vertical="center"/>
    </xf>
    <xf numFmtId="167" fontId="7" fillId="3" borderId="0" xfId="2" applyNumberFormat="1" applyFont="1" applyFill="1" applyAlignment="1">
      <alignment vertical="center"/>
    </xf>
    <xf numFmtId="0" fontId="54" fillId="3" borderId="28" xfId="2" applyFont="1" applyFill="1" applyBorder="1" applyAlignment="1">
      <alignment vertical="center"/>
    </xf>
    <xf numFmtId="0" fontId="7" fillId="0" borderId="48" xfId="2" applyFont="1" applyBorder="1" applyAlignment="1" applyProtection="1">
      <alignment horizontal="left" vertical="center" wrapText="1" indent="2"/>
      <protection locked="0"/>
    </xf>
    <xf numFmtId="0" fontId="15" fillId="0" borderId="25" xfId="2" applyFont="1" applyBorder="1" applyAlignment="1">
      <alignment horizontal="left" vertical="center"/>
    </xf>
    <xf numFmtId="0" fontId="15" fillId="2" borderId="25" xfId="2" applyFont="1" applyFill="1" applyBorder="1" applyAlignment="1">
      <alignment horizontal="left" vertical="center"/>
    </xf>
    <xf numFmtId="0" fontId="15" fillId="2" borderId="0" xfId="2" applyFont="1" applyFill="1" applyAlignment="1">
      <alignment horizontal="left" vertical="center"/>
    </xf>
    <xf numFmtId="0" fontId="15" fillId="0" borderId="48" xfId="2" applyFont="1" applyBorder="1" applyAlignment="1">
      <alignment horizontal="left" vertical="center"/>
    </xf>
    <xf numFmtId="0" fontId="15" fillId="2" borderId="49" xfId="2" applyFont="1" applyFill="1" applyBorder="1" applyAlignment="1">
      <alignment horizontal="left" vertical="center"/>
    </xf>
    <xf numFmtId="0" fontId="22" fillId="3" borderId="31" xfId="3" applyFont="1" applyFill="1" applyBorder="1" applyAlignment="1">
      <alignment vertical="center"/>
    </xf>
    <xf numFmtId="0" fontId="55" fillId="2" borderId="31" xfId="2" applyFont="1" applyFill="1" applyBorder="1" applyAlignment="1">
      <alignment vertical="center"/>
    </xf>
    <xf numFmtId="0" fontId="23" fillId="0" borderId="50" xfId="4" applyFont="1" applyFill="1" applyBorder="1" applyAlignment="1" applyProtection="1">
      <alignment vertical="center"/>
      <protection locked="0"/>
    </xf>
    <xf numFmtId="0" fontId="6" fillId="0" borderId="51" xfId="2" applyFont="1" applyBorder="1" applyAlignment="1">
      <alignment horizontal="left" vertical="center"/>
    </xf>
    <xf numFmtId="0" fontId="7" fillId="0" borderId="0" xfId="2" applyFont="1" applyAlignment="1">
      <alignment vertical="center"/>
    </xf>
    <xf numFmtId="0" fontId="6" fillId="0" borderId="44" xfId="2" applyFont="1" applyBorder="1" applyAlignment="1">
      <alignment horizontal="left" vertical="center"/>
    </xf>
    <xf numFmtId="0" fontId="55" fillId="0" borderId="0" xfId="2" applyFont="1" applyAlignment="1">
      <alignment vertical="center"/>
    </xf>
    <xf numFmtId="0" fontId="52" fillId="0" borderId="0" xfId="2" applyFont="1" applyAlignment="1">
      <alignment vertical="center"/>
    </xf>
    <xf numFmtId="0" fontId="7" fillId="0" borderId="0" xfId="2" applyFont="1" applyAlignment="1">
      <alignment horizontal="left" vertical="center" indent="1"/>
    </xf>
    <xf numFmtId="0" fontId="7" fillId="3" borderId="38" xfId="2" applyFont="1" applyFill="1" applyBorder="1" applyAlignment="1">
      <alignment vertical="center" wrapText="1"/>
    </xf>
    <xf numFmtId="0" fontId="55" fillId="2" borderId="38" xfId="2" applyFont="1" applyFill="1" applyBorder="1" applyAlignment="1">
      <alignment vertical="center"/>
    </xf>
    <xf numFmtId="0" fontId="7" fillId="0" borderId="31" xfId="2" applyFont="1" applyBorder="1" applyAlignment="1">
      <alignment horizontal="left" vertical="center" indent="1"/>
    </xf>
    <xf numFmtId="0" fontId="37" fillId="3" borderId="28" xfId="3" applyFont="1" applyFill="1" applyBorder="1" applyAlignment="1">
      <alignment vertical="center" wrapText="1"/>
    </xf>
    <xf numFmtId="0" fontId="55" fillId="2" borderId="0" xfId="2" applyFont="1" applyFill="1" applyAlignment="1">
      <alignment vertical="center"/>
    </xf>
    <xf numFmtId="0" fontId="10" fillId="0" borderId="39" xfId="2" applyFont="1" applyBorder="1" applyAlignment="1" applyProtection="1">
      <alignment horizontal="left" vertical="center" indent="2"/>
      <protection locked="0"/>
    </xf>
    <xf numFmtId="0" fontId="7" fillId="0" borderId="39" xfId="2" applyFont="1" applyBorder="1" applyAlignment="1" applyProtection="1">
      <alignment horizontal="left" vertical="center" indent="4"/>
      <protection locked="0"/>
    </xf>
    <xf numFmtId="0" fontId="7" fillId="0" borderId="39" xfId="2" applyFont="1" applyBorder="1" applyAlignment="1" applyProtection="1">
      <alignment horizontal="left" vertical="center" indent="6"/>
      <protection locked="0"/>
    </xf>
    <xf numFmtId="0" fontId="15" fillId="0" borderId="52" xfId="2" applyFont="1" applyBorder="1" applyAlignment="1">
      <alignment horizontal="left" vertical="center"/>
    </xf>
    <xf numFmtId="0" fontId="15" fillId="2" borderId="28" xfId="2" applyFont="1" applyFill="1" applyBorder="1" applyAlignment="1">
      <alignment horizontal="left" vertical="center"/>
    </xf>
    <xf numFmtId="0" fontId="56" fillId="0" borderId="25" xfId="4" applyFont="1" applyFill="1" applyBorder="1" applyAlignment="1" applyProtection="1">
      <alignment horizontal="left" vertical="center" indent="2"/>
      <protection locked="0"/>
    </xf>
    <xf numFmtId="0" fontId="7" fillId="3" borderId="25" xfId="2" applyFont="1" applyFill="1" applyBorder="1" applyAlignment="1">
      <alignment vertical="center"/>
    </xf>
    <xf numFmtId="0" fontId="7" fillId="0" borderId="0" xfId="2" applyFont="1" applyAlignment="1" applyProtection="1">
      <alignment horizontal="left" vertical="center" indent="4"/>
      <protection locked="0"/>
    </xf>
    <xf numFmtId="168" fontId="7" fillId="3" borderId="0" xfId="5" applyNumberFormat="1" applyFont="1" applyFill="1" applyBorder="1" applyAlignment="1">
      <alignment vertical="center"/>
    </xf>
    <xf numFmtId="0" fontId="7" fillId="0" borderId="31" xfId="2" applyFont="1" applyBorder="1" applyAlignment="1" applyProtection="1">
      <alignment horizontal="left" vertical="center" indent="4"/>
      <protection locked="0"/>
    </xf>
    <xf numFmtId="0" fontId="37" fillId="3" borderId="31" xfId="3" applyFont="1" applyFill="1" applyBorder="1" applyAlignment="1">
      <alignment vertical="center" wrapText="1"/>
    </xf>
    <xf numFmtId="0" fontId="15" fillId="2" borderId="31" xfId="2" applyFont="1" applyFill="1" applyBorder="1" applyAlignment="1">
      <alignment horizontal="left" vertical="center"/>
    </xf>
    <xf numFmtId="0" fontId="23" fillId="0" borderId="30" xfId="4" applyFont="1" applyFill="1" applyBorder="1" applyAlignment="1" applyProtection="1">
      <alignment horizontal="left" vertical="center" wrapText="1"/>
      <protection locked="0"/>
    </xf>
    <xf numFmtId="0" fontId="7" fillId="0" borderId="31" xfId="2" applyFont="1" applyBorder="1" applyAlignment="1">
      <alignment vertical="center"/>
    </xf>
    <xf numFmtId="0" fontId="7" fillId="0" borderId="30" xfId="2" applyFont="1" applyBorder="1" applyAlignment="1" applyProtection="1">
      <alignment horizontal="left" vertical="center" indent="4"/>
      <protection locked="0"/>
    </xf>
    <xf numFmtId="0" fontId="16" fillId="0" borderId="51" xfId="2" applyFont="1" applyBorder="1" applyAlignment="1" applyProtection="1">
      <alignment vertical="center"/>
      <protection locked="0"/>
    </xf>
    <xf numFmtId="0" fontId="20" fillId="0" borderId="44" xfId="2" applyFont="1" applyBorder="1" applyAlignment="1">
      <alignment horizontal="left" vertical="center"/>
    </xf>
    <xf numFmtId="0" fontId="57" fillId="0" borderId="44" xfId="2" applyFont="1" applyBorder="1" applyAlignment="1">
      <alignment vertical="center"/>
    </xf>
    <xf numFmtId="0" fontId="58" fillId="0" borderId="0" xfId="2" applyFont="1" applyAlignment="1">
      <alignment vertical="center"/>
    </xf>
    <xf numFmtId="0" fontId="59" fillId="0" borderId="0" xfId="2" applyFont="1" applyAlignment="1">
      <alignment vertical="center"/>
    </xf>
    <xf numFmtId="0" fontId="6" fillId="3" borderId="0" xfId="2" applyFont="1" applyFill="1" applyAlignment="1">
      <alignment horizontal="right" vertical="center"/>
    </xf>
    <xf numFmtId="0" fontId="7" fillId="6" borderId="0" xfId="2" applyFont="1" applyFill="1" applyAlignment="1">
      <alignment horizontal="left" vertical="center"/>
    </xf>
    <xf numFmtId="0" fontId="6" fillId="6" borderId="0" xfId="2" applyFont="1" applyFill="1" applyAlignment="1">
      <alignment horizontal="left" vertical="center"/>
    </xf>
    <xf numFmtId="0" fontId="6" fillId="6" borderId="0" xfId="2" applyFont="1" applyFill="1" applyAlignment="1">
      <alignment vertical="center"/>
    </xf>
    <xf numFmtId="0" fontId="29" fillId="6" borderId="0" xfId="2" applyFont="1" applyFill="1" applyAlignment="1">
      <alignment vertical="center"/>
    </xf>
    <xf numFmtId="0" fontId="10" fillId="6" borderId="0" xfId="2" applyFont="1" applyFill="1" applyAlignment="1">
      <alignment vertical="center"/>
    </xf>
    <xf numFmtId="0" fontId="62" fillId="0" borderId="0" xfId="6" applyFont="1"/>
    <xf numFmtId="0" fontId="10" fillId="9" borderId="0" xfId="2" applyFont="1" applyFill="1" applyAlignment="1">
      <alignment vertical="center"/>
    </xf>
    <xf numFmtId="0" fontId="22" fillId="9" borderId="0" xfId="4" applyFont="1" applyFill="1" applyBorder="1" applyAlignment="1"/>
    <xf numFmtId="0" fontId="50" fillId="2" borderId="45" xfId="2" applyFont="1" applyFill="1" applyBorder="1" applyAlignment="1">
      <alignment horizontal="left" vertical="center" wrapText="1"/>
    </xf>
    <xf numFmtId="0" fontId="49" fillId="9" borderId="0" xfId="2" applyFont="1" applyFill="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8" xfId="2" applyFont="1" applyFill="1" applyBorder="1" applyAlignment="1">
      <alignment vertical="center" wrapText="1"/>
    </xf>
    <xf numFmtId="0" fontId="15" fillId="0" borderId="0" xfId="2" applyFont="1" applyAlignment="1">
      <alignment vertical="center" wrapText="1"/>
    </xf>
    <xf numFmtId="0" fontId="20" fillId="6" borderId="24" xfId="2" applyFont="1" applyFill="1" applyBorder="1" applyAlignment="1">
      <alignment vertical="center" wrapText="1"/>
    </xf>
    <xf numFmtId="0" fontId="15" fillId="6" borderId="25" xfId="2" applyFont="1" applyFill="1" applyBorder="1" applyAlignment="1">
      <alignment vertical="center" wrapText="1"/>
    </xf>
    <xf numFmtId="0" fontId="15" fillId="6" borderId="59" xfId="2" applyFont="1" applyFill="1" applyBorder="1" applyAlignment="1">
      <alignment vertical="center" wrapText="1"/>
    </xf>
    <xf numFmtId="0" fontId="15" fillId="6" borderId="60" xfId="2" applyFont="1" applyFill="1" applyBorder="1" applyAlignment="1">
      <alignment vertical="center" wrapText="1"/>
    </xf>
    <xf numFmtId="0" fontId="15" fillId="6" borderId="0" xfId="2" applyFont="1" applyFill="1" applyAlignment="1">
      <alignment vertical="center" wrapText="1"/>
    </xf>
    <xf numFmtId="0" fontId="17" fillId="6" borderId="60" xfId="2" applyFont="1" applyFill="1" applyBorder="1" applyAlignment="1">
      <alignment vertical="center" wrapText="1"/>
    </xf>
    <xf numFmtId="0" fontId="17" fillId="6" borderId="61" xfId="2" applyFont="1" applyFill="1" applyBorder="1" applyAlignment="1">
      <alignment vertical="center" wrapText="1"/>
    </xf>
    <xf numFmtId="0" fontId="15" fillId="6" borderId="28" xfId="2" applyFont="1" applyFill="1" applyBorder="1" applyAlignment="1">
      <alignment vertical="center" wrapText="1"/>
    </xf>
    <xf numFmtId="0" fontId="15" fillId="0" borderId="37" xfId="2" applyFont="1" applyBorder="1" applyAlignment="1">
      <alignment horizontal="left" vertical="center"/>
    </xf>
    <xf numFmtId="0" fontId="7" fillId="0" borderId="37" xfId="2" applyFont="1" applyBorder="1" applyAlignment="1">
      <alignment vertical="center"/>
    </xf>
    <xf numFmtId="0" fontId="6" fillId="0" borderId="0" xfId="6" applyFont="1" applyAlignment="1">
      <alignment wrapText="1"/>
    </xf>
    <xf numFmtId="0" fontId="10" fillId="0" borderId="8" xfId="2"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15" fillId="0" borderId="8" xfId="0" applyFont="1" applyBorder="1" applyAlignment="1">
      <alignment horizontal="left" vertical="center"/>
    </xf>
    <xf numFmtId="0" fontId="64" fillId="0" borderId="0" xfId="0" applyFont="1"/>
    <xf numFmtId="0" fontId="47" fillId="0" borderId="0" xfId="0" applyFont="1"/>
    <xf numFmtId="0" fontId="47" fillId="0" borderId="9" xfId="0" applyFont="1" applyBorder="1"/>
    <xf numFmtId="0" fontId="47" fillId="0" borderId="10" xfId="0" applyFont="1" applyBorder="1"/>
    <xf numFmtId="0" fontId="47" fillId="0" borderId="8" xfId="0" applyFont="1" applyBorder="1"/>
    <xf numFmtId="0" fontId="42" fillId="0" borderId="9" xfId="0" applyFont="1" applyBorder="1"/>
    <xf numFmtId="0" fontId="42" fillId="0" borderId="0" xfId="0" applyFont="1"/>
    <xf numFmtId="0" fontId="47" fillId="0" borderId="7" xfId="0" applyFont="1" applyBorder="1"/>
    <xf numFmtId="0" fontId="42" fillId="0" borderId="7" xfId="0" applyFont="1" applyBorder="1" applyAlignment="1">
      <alignment horizontal="left" vertical="center" wrapText="1"/>
    </xf>
    <xf numFmtId="0" fontId="42" fillId="0" borderId="7" xfId="0" applyFont="1" applyBorder="1"/>
    <xf numFmtId="0" fontId="47" fillId="0" borderId="15" xfId="0" applyFont="1" applyBorder="1"/>
    <xf numFmtId="169" fontId="47" fillId="0" borderId="10" xfId="0" applyNumberFormat="1" applyFont="1" applyBorder="1"/>
    <xf numFmtId="0" fontId="47" fillId="0" borderId="0" xfId="0" applyFont="1" applyAlignment="1">
      <alignment horizontal="left"/>
    </xf>
    <xf numFmtId="0" fontId="47" fillId="0" borderId="10" xfId="0" applyFont="1" applyBorder="1" applyAlignment="1">
      <alignment horizontal="left"/>
    </xf>
    <xf numFmtId="0" fontId="65" fillId="0" borderId="0" xfId="0" applyFont="1"/>
    <xf numFmtId="0" fontId="47" fillId="0" borderId="8" xfId="0" applyFont="1" applyBorder="1" applyAlignment="1">
      <alignment vertical="center"/>
    </xf>
    <xf numFmtId="0" fontId="42" fillId="0" borderId="7" xfId="0" applyFont="1" applyBorder="1" applyAlignment="1">
      <alignment vertical="center"/>
    </xf>
    <xf numFmtId="0" fontId="58" fillId="6" borderId="0" xfId="2" applyFont="1" applyFill="1" applyAlignment="1">
      <alignment vertical="center"/>
    </xf>
    <xf numFmtId="0" fontId="47" fillId="6" borderId="0" xfId="2" applyFont="1" applyFill="1" applyAlignment="1">
      <alignment horizontal="left" vertical="center"/>
    </xf>
    <xf numFmtId="0" fontId="58" fillId="6" borderId="0" xfId="2" applyFont="1" applyFill="1" applyAlignment="1">
      <alignment horizontal="left" vertical="center"/>
    </xf>
    <xf numFmtId="0" fontId="59" fillId="6" borderId="0" xfId="2" applyFont="1" applyFill="1" applyAlignment="1">
      <alignment horizontal="left" vertical="center"/>
    </xf>
    <xf numFmtId="0" fontId="68" fillId="6" borderId="0" xfId="2" applyFont="1" applyFill="1" applyAlignment="1">
      <alignment horizontal="left" vertical="center"/>
    </xf>
    <xf numFmtId="0" fontId="67" fillId="6" borderId="0" xfId="2" applyFont="1" applyFill="1" applyAlignment="1">
      <alignment vertical="center"/>
    </xf>
    <xf numFmtId="0" fontId="58" fillId="6" borderId="0" xfId="2" applyFont="1" applyFill="1" applyAlignment="1">
      <alignment vertical="center" wrapText="1"/>
    </xf>
    <xf numFmtId="0" fontId="68" fillId="6" borderId="0" xfId="2" applyFont="1" applyFill="1" applyAlignment="1">
      <alignment vertical="center"/>
    </xf>
    <xf numFmtId="0" fontId="59" fillId="6" borderId="0" xfId="2" applyFont="1" applyFill="1" applyAlignment="1">
      <alignment vertical="center"/>
    </xf>
    <xf numFmtId="0" fontId="69" fillId="0" borderId="0" xfId="2" applyFont="1" applyAlignment="1">
      <alignment horizontal="left" vertical="center"/>
    </xf>
    <xf numFmtId="0" fontId="6" fillId="11" borderId="0" xfId="2" applyFont="1" applyFill="1" applyAlignment="1">
      <alignment horizontal="left" vertical="center"/>
    </xf>
    <xf numFmtId="0" fontId="15" fillId="6" borderId="61" xfId="2" applyFont="1" applyFill="1" applyBorder="1" applyAlignment="1">
      <alignment vertical="center" wrapText="1"/>
    </xf>
    <xf numFmtId="0" fontId="47" fillId="0" borderId="28" xfId="0" applyFont="1" applyBorder="1"/>
    <xf numFmtId="0" fontId="7" fillId="3" borderId="10" xfId="2" applyFont="1" applyFill="1" applyBorder="1" applyAlignment="1">
      <alignment horizontal="center" vertical="center" wrapText="1"/>
    </xf>
    <xf numFmtId="0" fontId="6" fillId="0" borderId="10" xfId="2" applyFont="1" applyBorder="1" applyAlignment="1">
      <alignment vertical="center"/>
    </xf>
    <xf numFmtId="0" fontId="16" fillId="0" borderId="0" xfId="2" applyFont="1" applyAlignment="1">
      <alignment horizontal="left" vertical="center" wrapText="1"/>
    </xf>
    <xf numFmtId="0" fontId="58" fillId="6" borderId="0" xfId="2" applyFont="1" applyFill="1" applyAlignment="1">
      <alignment horizontal="left" vertical="center" wrapText="1" indent="2"/>
    </xf>
    <xf numFmtId="0" fontId="16" fillId="0" borderId="0" xfId="2" applyFont="1" applyAlignment="1">
      <alignment horizontal="left" vertical="center"/>
    </xf>
    <xf numFmtId="0" fontId="10" fillId="6" borderId="0" xfId="2" applyFont="1" applyFill="1" applyAlignment="1">
      <alignment horizontal="lef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23" fillId="6" borderId="0" xfId="4" applyFont="1" applyFill="1" applyBorder="1" applyAlignment="1">
      <alignment horizontal="center" vertical="center"/>
    </xf>
    <xf numFmtId="0" fontId="24" fillId="6" borderId="0" xfId="2" applyFont="1" applyFill="1" applyAlignment="1">
      <alignment vertical="center"/>
    </xf>
    <xf numFmtId="0" fontId="10" fillId="0" borderId="0" xfId="2" applyFont="1" applyAlignment="1">
      <alignment vertical="center"/>
    </xf>
    <xf numFmtId="0" fontId="37" fillId="6" borderId="0" xfId="4" applyFont="1" applyFill="1" applyAlignment="1"/>
    <xf numFmtId="0" fontId="38" fillId="6" borderId="0" xfId="6" applyFont="1" applyFill="1" applyAlignment="1">
      <alignment vertical="center"/>
    </xf>
    <xf numFmtId="0" fontId="39" fillId="3" borderId="0" xfId="4" applyFont="1" applyFill="1" applyBorder="1" applyAlignment="1">
      <alignment horizontal="left" vertical="center" wrapText="1"/>
    </xf>
    <xf numFmtId="0" fontId="15" fillId="6" borderId="0" xfId="2" applyFont="1" applyFill="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44" fillId="6" borderId="0" xfId="6" applyFont="1" applyFill="1" applyAlignment="1">
      <alignment vertical="center"/>
    </xf>
    <xf numFmtId="0" fontId="42" fillId="0" borderId="16" xfId="0" applyFont="1" applyBorder="1" applyAlignment="1">
      <alignment horizontal="left" vertical="center" wrapText="1"/>
    </xf>
    <xf numFmtId="0" fontId="6" fillId="9" borderId="8" xfId="2" applyFont="1" applyFill="1" applyBorder="1" applyAlignment="1">
      <alignment vertical="center"/>
    </xf>
    <xf numFmtId="0" fontId="6" fillId="9" borderId="8" xfId="0" applyFont="1" applyFill="1" applyBorder="1" applyAlignment="1">
      <alignment vertical="center"/>
    </xf>
    <xf numFmtId="0" fontId="42" fillId="9" borderId="7" xfId="0" applyFont="1" applyFill="1" applyBorder="1" applyAlignment="1">
      <alignment vertical="center"/>
    </xf>
    <xf numFmtId="0" fontId="47" fillId="9" borderId="8" xfId="0" applyFont="1" applyFill="1" applyBorder="1" applyAlignment="1">
      <alignment vertical="center"/>
    </xf>
    <xf numFmtId="0" fontId="7" fillId="3" borderId="15" xfId="2" applyFont="1" applyFill="1" applyBorder="1" applyAlignment="1">
      <alignment horizontal="center" vertical="center" wrapText="1"/>
    </xf>
    <xf numFmtId="0" fontId="6" fillId="0" borderId="15" xfId="2" applyFont="1" applyBorder="1" applyAlignment="1">
      <alignment vertical="center"/>
    </xf>
    <xf numFmtId="0" fontId="17" fillId="6" borderId="27" xfId="2" applyFont="1" applyFill="1" applyBorder="1" applyAlignment="1">
      <alignment vertical="center" wrapText="1"/>
    </xf>
    <xf numFmtId="0" fontId="53" fillId="6" borderId="0" xfId="2" applyFont="1" applyFill="1" applyAlignment="1">
      <alignment vertical="center"/>
    </xf>
    <xf numFmtId="0" fontId="14" fillId="0" borderId="8" xfId="2" applyFont="1" applyBorder="1" applyAlignment="1">
      <alignment horizontal="left" vertical="center" wrapText="1"/>
    </xf>
    <xf numFmtId="0" fontId="53" fillId="0" borderId="8" xfId="0" applyFont="1" applyBorder="1" applyAlignment="1">
      <alignment vertical="center" wrapText="1"/>
    </xf>
    <xf numFmtId="0" fontId="5" fillId="0" borderId="6" xfId="2" applyFont="1" applyBorder="1" applyAlignment="1">
      <alignment vertical="center"/>
    </xf>
    <xf numFmtId="0" fontId="15" fillId="0" borderId="8" xfId="2" applyFont="1" applyBorder="1" applyAlignment="1">
      <alignment vertical="center"/>
    </xf>
    <xf numFmtId="0" fontId="15" fillId="0" borderId="8" xfId="2" applyFont="1" applyBorder="1" applyAlignment="1">
      <alignment vertical="center" wrapText="1"/>
    </xf>
    <xf numFmtId="0" fontId="6" fillId="0" borderId="8" xfId="2" applyFont="1" applyBorder="1" applyAlignment="1">
      <alignment vertical="center" wrapText="1"/>
    </xf>
    <xf numFmtId="0" fontId="6" fillId="0" borderId="15" xfId="2" applyFont="1" applyBorder="1" applyAlignment="1">
      <alignment vertical="center" wrapText="1"/>
    </xf>
    <xf numFmtId="0" fontId="15" fillId="0" borderId="10" xfId="2" applyFont="1" applyBorder="1" applyAlignment="1">
      <alignment vertical="center" wrapText="1"/>
    </xf>
    <xf numFmtId="0" fontId="6" fillId="0" borderId="8" xfId="2" applyFont="1" applyBorder="1" applyAlignment="1">
      <alignment horizontal="left" vertical="center" wrapText="1"/>
    </xf>
    <xf numFmtId="0" fontId="10" fillId="12" borderId="4" xfId="0" applyFont="1" applyFill="1" applyBorder="1" applyAlignment="1">
      <alignment horizontal="left" vertical="center"/>
    </xf>
    <xf numFmtId="0" fontId="47" fillId="0" borderId="6" xfId="0" applyFont="1" applyBorder="1" applyAlignment="1">
      <alignment vertical="center"/>
    </xf>
    <xf numFmtId="0" fontId="47" fillId="0" borderId="8" xfId="0" applyFont="1" applyBorder="1" applyAlignment="1">
      <alignment vertical="center" wrapText="1"/>
    </xf>
    <xf numFmtId="0" fontId="47" fillId="0" borderId="10" xfId="0" applyFont="1" applyBorder="1" applyAlignment="1">
      <alignment vertical="center"/>
    </xf>
    <xf numFmtId="0" fontId="14" fillId="0" borderId="12" xfId="2" applyFont="1" applyBorder="1" applyAlignment="1">
      <alignment horizontal="left" vertical="center" wrapText="1"/>
    </xf>
    <xf numFmtId="0" fontId="47" fillId="0" borderId="10" xfId="0" applyFont="1" applyBorder="1" applyAlignment="1">
      <alignment wrapText="1"/>
    </xf>
    <xf numFmtId="0" fontId="5" fillId="0" borderId="6" xfId="2" applyFont="1" applyBorder="1" applyAlignment="1">
      <alignment horizontal="left" vertical="center"/>
    </xf>
    <xf numFmtId="0" fontId="15" fillId="0" borderId="8" xfId="2" applyFont="1" applyBorder="1" applyAlignment="1">
      <alignment horizontal="left" vertical="center" wrapText="1"/>
    </xf>
    <xf numFmtId="0" fontId="15" fillId="0" borderId="15" xfId="2" applyFont="1" applyBorder="1" applyAlignment="1">
      <alignment horizontal="left" vertical="center" wrapText="1"/>
    </xf>
    <xf numFmtId="0" fontId="15" fillId="0" borderId="8" xfId="1" applyFont="1" applyFill="1" applyBorder="1" applyAlignment="1">
      <alignment horizontal="left" vertical="center" wrapText="1" indent="3"/>
    </xf>
    <xf numFmtId="0" fontId="10" fillId="3" borderId="8" xfId="2" applyFont="1" applyFill="1" applyBorder="1" applyAlignment="1">
      <alignment horizontal="center" vertical="center" wrapText="1"/>
    </xf>
    <xf numFmtId="0" fontId="10" fillId="3" borderId="15" xfId="2" applyFont="1" applyFill="1" applyBorder="1" applyAlignment="1">
      <alignment vertical="center" wrapText="1"/>
    </xf>
    <xf numFmtId="0" fontId="10" fillId="3" borderId="8" xfId="2" applyFont="1" applyFill="1" applyBorder="1" applyAlignment="1">
      <alignment vertical="center" wrapText="1"/>
    </xf>
    <xf numFmtId="0" fontId="70" fillId="0" borderId="8" xfId="2" applyFont="1" applyBorder="1" applyAlignment="1">
      <alignment horizontal="left" vertical="center" wrapText="1"/>
    </xf>
    <xf numFmtId="0" fontId="71" fillId="4" borderId="8" xfId="2" applyFont="1" applyFill="1" applyBorder="1" applyAlignment="1">
      <alignment horizontal="left" vertical="center" wrapText="1"/>
    </xf>
    <xf numFmtId="0" fontId="72" fillId="0" borderId="7" xfId="2" applyFont="1" applyBorder="1" applyAlignment="1">
      <alignment horizontal="left" vertical="center"/>
    </xf>
    <xf numFmtId="0" fontId="73" fillId="0" borderId="8" xfId="2" applyFont="1" applyBorder="1" applyAlignment="1">
      <alignment horizontal="left" vertical="center"/>
    </xf>
    <xf numFmtId="0" fontId="72" fillId="0" borderId="8" xfId="2" applyFont="1" applyBorder="1" applyAlignment="1">
      <alignment horizontal="left" vertical="center"/>
    </xf>
    <xf numFmtId="0" fontId="74" fillId="0" borderId="8" xfId="2" applyFont="1" applyBorder="1" applyAlignment="1">
      <alignment horizontal="left" vertical="center"/>
    </xf>
    <xf numFmtId="0" fontId="72" fillId="0" borderId="5" xfId="2" applyFont="1" applyBorder="1" applyAlignment="1">
      <alignment horizontal="left" vertical="center"/>
    </xf>
    <xf numFmtId="0" fontId="73" fillId="0" borderId="6" xfId="2" applyFont="1" applyBorder="1" applyAlignment="1">
      <alignment horizontal="left" vertical="center"/>
    </xf>
    <xf numFmtId="0" fontId="72" fillId="0" borderId="6" xfId="2" applyFont="1" applyBorder="1" applyAlignment="1">
      <alignment horizontal="left" vertical="center"/>
    </xf>
    <xf numFmtId="0" fontId="73" fillId="0" borderId="6" xfId="2" applyFont="1" applyBorder="1" applyAlignment="1">
      <alignment horizontal="left" vertical="center" wrapText="1"/>
    </xf>
    <xf numFmtId="0" fontId="72" fillId="0" borderId="6" xfId="2" applyFont="1" applyBorder="1" applyAlignment="1">
      <alignment horizontal="left" vertical="center" wrapText="1"/>
    </xf>
    <xf numFmtId="0" fontId="74" fillId="0" borderId="6" xfId="2" applyFont="1" applyBorder="1" applyAlignment="1">
      <alignment horizontal="left" vertical="center" wrapText="1"/>
    </xf>
    <xf numFmtId="0" fontId="10" fillId="0" borderId="8" xfId="2" applyFont="1" applyBorder="1" applyAlignment="1">
      <alignment horizontal="left" vertical="center" wrapText="1" indent="1"/>
    </xf>
    <xf numFmtId="0" fontId="36" fillId="0" borderId="8" xfId="1" applyFont="1" applyFill="1" applyBorder="1" applyAlignment="1">
      <alignment horizontal="left" vertical="center" wrapText="1" indent="1"/>
    </xf>
    <xf numFmtId="0" fontId="36" fillId="0" borderId="8" xfId="1" applyFont="1" applyFill="1" applyBorder="1" applyAlignment="1">
      <alignment horizontal="left" vertical="center" wrapText="1" indent="3"/>
    </xf>
    <xf numFmtId="0" fontId="10" fillId="3" borderId="8" xfId="2" applyFont="1" applyFill="1" applyBorder="1" applyAlignment="1">
      <alignment horizontal="left" vertical="center" wrapText="1"/>
    </xf>
    <xf numFmtId="0" fontId="70" fillId="0" borderId="8" xfId="2" applyFont="1" applyBorder="1" applyAlignment="1">
      <alignment horizontal="left" vertical="center"/>
    </xf>
    <xf numFmtId="0" fontId="74" fillId="0" borderId="7" xfId="2" applyFont="1" applyBorder="1" applyAlignment="1">
      <alignment horizontal="left" vertical="center"/>
    </xf>
    <xf numFmtId="0" fontId="74" fillId="0" borderId="5" xfId="2" applyFont="1" applyBorder="1" applyAlignment="1">
      <alignment horizontal="left" vertical="center"/>
    </xf>
    <xf numFmtId="0" fontId="10" fillId="0" borderId="8" xfId="2" applyFont="1" applyBorder="1" applyAlignment="1">
      <alignment vertical="center" wrapText="1"/>
    </xf>
    <xf numFmtId="0" fontId="7" fillId="3" borderId="17" xfId="2" applyFont="1" applyFill="1" applyBorder="1" applyAlignment="1">
      <alignment vertical="center" wrapText="1"/>
    </xf>
    <xf numFmtId="0" fontId="74" fillId="0" borderId="5" xfId="2" applyFont="1" applyBorder="1" applyAlignment="1">
      <alignment horizontal="left" vertical="center" wrapText="1"/>
    </xf>
    <xf numFmtId="0" fontId="10" fillId="0" borderId="8" xfId="2" applyFont="1" applyBorder="1" applyAlignment="1">
      <alignment vertical="center"/>
    </xf>
    <xf numFmtId="0" fontId="6" fillId="0" borderId="8" xfId="0" applyFont="1" applyBorder="1" applyAlignment="1">
      <alignment vertical="center" wrapText="1"/>
    </xf>
    <xf numFmtId="0" fontId="10" fillId="9" borderId="8" xfId="2" applyFont="1" applyFill="1" applyBorder="1" applyAlignment="1">
      <alignment vertical="center"/>
    </xf>
    <xf numFmtId="0" fontId="10" fillId="9" borderId="8" xfId="2" applyFont="1" applyFill="1" applyBorder="1" applyAlignment="1">
      <alignment vertical="center" wrapText="1"/>
    </xf>
    <xf numFmtId="0" fontId="10" fillId="9" borderId="8" xfId="2" applyFont="1" applyFill="1" applyBorder="1" applyAlignment="1">
      <alignment horizontal="center" vertical="center" wrapText="1"/>
    </xf>
    <xf numFmtId="0" fontId="6" fillId="9" borderId="8" xfId="0" applyFont="1" applyFill="1" applyBorder="1" applyAlignment="1">
      <alignment vertical="center" wrapText="1"/>
    </xf>
    <xf numFmtId="0" fontId="70" fillId="0" borderId="12" xfId="2" applyFont="1" applyBorder="1" applyAlignment="1">
      <alignment horizontal="left" vertical="center" wrapText="1"/>
    </xf>
    <xf numFmtId="0" fontId="71" fillId="4" borderId="12" xfId="2" applyFont="1" applyFill="1" applyBorder="1" applyAlignment="1">
      <alignment horizontal="left" vertical="center" wrapText="1"/>
    </xf>
    <xf numFmtId="0" fontId="70" fillId="0" borderId="0" xfId="2" applyFont="1" applyAlignment="1">
      <alignment horizontal="left" vertical="center" wrapText="1"/>
    </xf>
    <xf numFmtId="0" fontId="72" fillId="0" borderId="0" xfId="2" applyFont="1" applyAlignment="1">
      <alignment horizontal="left" vertical="center"/>
    </xf>
    <xf numFmtId="0" fontId="74" fillId="0" borderId="0" xfId="2" applyFont="1" applyAlignment="1">
      <alignment horizontal="left" vertical="center"/>
    </xf>
    <xf numFmtId="0" fontId="73" fillId="0" borderId="0" xfId="2" applyFont="1" applyAlignment="1">
      <alignment horizontal="left" vertical="center"/>
    </xf>
    <xf numFmtId="0" fontId="72" fillId="0" borderId="0" xfId="2" applyFont="1" applyAlignment="1">
      <alignment horizontal="left" vertical="center" wrapText="1"/>
    </xf>
    <xf numFmtId="0" fontId="74" fillId="0" borderId="0" xfId="2" applyFont="1" applyAlignment="1">
      <alignment horizontal="left" vertical="center" wrapText="1"/>
    </xf>
    <xf numFmtId="0" fontId="10" fillId="3" borderId="10" xfId="2" applyFont="1" applyFill="1" applyBorder="1" applyAlignment="1">
      <alignment vertical="center" wrapText="1"/>
    </xf>
    <xf numFmtId="0" fontId="10" fillId="3" borderId="8" xfId="2" quotePrefix="1" applyFont="1" applyFill="1" applyBorder="1" applyAlignment="1">
      <alignment vertical="center" wrapText="1"/>
    </xf>
    <xf numFmtId="0" fontId="10" fillId="3" borderId="8" xfId="2" quotePrefix="1" applyFont="1" applyFill="1" applyBorder="1" applyAlignment="1">
      <alignment horizontal="left" vertical="center" wrapText="1"/>
    </xf>
    <xf numFmtId="0" fontId="7" fillId="3" borderId="8" xfId="2" quotePrefix="1" applyFont="1" applyFill="1" applyBorder="1" applyAlignment="1">
      <alignment vertical="center" wrapText="1"/>
    </xf>
    <xf numFmtId="0" fontId="42" fillId="0" borderId="10" xfId="0" applyFont="1" applyBorder="1"/>
    <xf numFmtId="0" fontId="10" fillId="0" borderId="8" xfId="2" applyFont="1" applyBorder="1" applyAlignment="1">
      <alignment horizontal="left" vertical="center" indent="1"/>
    </xf>
    <xf numFmtId="0" fontId="10" fillId="0" borderId="8" xfId="2" applyFont="1" applyBorder="1" applyAlignment="1">
      <alignment horizontal="left" vertical="center" wrapText="1" indent="3"/>
    </xf>
    <xf numFmtId="166" fontId="6" fillId="0" borderId="0" xfId="6" applyNumberFormat="1" applyFont="1"/>
    <xf numFmtId="166" fontId="15" fillId="0" borderId="0" xfId="2" applyNumberFormat="1" applyFont="1" applyAlignment="1">
      <alignment horizontal="left" vertical="center"/>
    </xf>
    <xf numFmtId="0" fontId="6" fillId="6" borderId="67" xfId="0" applyFont="1" applyFill="1" applyBorder="1" applyAlignment="1">
      <alignment horizontal="left"/>
    </xf>
    <xf numFmtId="0" fontId="6" fillId="0" borderId="67" xfId="0" applyFont="1" applyBorder="1" applyAlignment="1">
      <alignment horizontal="left"/>
    </xf>
    <xf numFmtId="0" fontId="6" fillId="6" borderId="67" xfId="2" applyFont="1" applyFill="1" applyBorder="1" applyAlignment="1">
      <alignment horizontal="left" vertical="center"/>
    </xf>
    <xf numFmtId="0" fontId="6" fillId="0" borderId="67" xfId="2" applyFont="1" applyBorder="1" applyAlignment="1">
      <alignment horizontal="left" vertical="center"/>
    </xf>
    <xf numFmtId="0" fontId="15" fillId="6" borderId="67" xfId="2" applyFont="1" applyFill="1" applyBorder="1" applyAlignment="1">
      <alignment horizontal="left" vertical="center"/>
    </xf>
    <xf numFmtId="0" fontId="15" fillId="0" borderId="67" xfId="2" applyFont="1" applyBorder="1" applyAlignment="1">
      <alignment horizontal="left" vertical="center"/>
    </xf>
    <xf numFmtId="166" fontId="21" fillId="6" borderId="67" xfId="1" applyNumberFormat="1" applyFont="1" applyFill="1" applyBorder="1" applyAlignment="1">
      <alignment horizontal="left" vertical="center"/>
    </xf>
    <xf numFmtId="0" fontId="21" fillId="0" borderId="67" xfId="1" applyFont="1" applyBorder="1"/>
    <xf numFmtId="0" fontId="76" fillId="6" borderId="67" xfId="2" applyFont="1" applyFill="1" applyBorder="1" applyAlignment="1">
      <alignment horizontal="left" vertical="center"/>
    </xf>
    <xf numFmtId="0" fontId="21" fillId="6" borderId="67" xfId="1" applyFont="1" applyFill="1" applyBorder="1"/>
    <xf numFmtId="0" fontId="77" fillId="0" borderId="67" xfId="2" applyFont="1" applyBorder="1" applyAlignment="1">
      <alignment horizontal="left" vertical="center"/>
    </xf>
    <xf numFmtId="0" fontId="76" fillId="0" borderId="67" xfId="2" applyFont="1" applyBorder="1" applyAlignment="1">
      <alignment horizontal="left" vertical="center"/>
    </xf>
    <xf numFmtId="0" fontId="77" fillId="6" borderId="67" xfId="2" applyFont="1" applyFill="1" applyBorder="1" applyAlignment="1">
      <alignment horizontal="left" vertical="center"/>
    </xf>
    <xf numFmtId="166" fontId="15" fillId="0" borderId="67" xfId="8" applyNumberFormat="1" applyFont="1" applyBorder="1" applyAlignment="1">
      <alignment horizontal="left" vertical="center"/>
    </xf>
    <xf numFmtId="166" fontId="15" fillId="6" borderId="67" xfId="8" applyNumberFormat="1" applyFont="1" applyFill="1" applyBorder="1" applyAlignment="1">
      <alignment horizontal="left" vertical="center"/>
    </xf>
    <xf numFmtId="166" fontId="21" fillId="0" borderId="67" xfId="1" applyNumberFormat="1" applyFont="1" applyBorder="1" applyAlignment="1">
      <alignment horizontal="left" vertical="center"/>
    </xf>
    <xf numFmtId="0" fontId="2" fillId="3" borderId="8" xfId="1" applyFill="1" applyBorder="1" applyAlignment="1">
      <alignment horizontal="center" vertical="center" wrapText="1"/>
    </xf>
    <xf numFmtId="0" fontId="81" fillId="3" borderId="8" xfId="2" applyFont="1" applyFill="1" applyBorder="1" applyAlignment="1">
      <alignment vertical="center" wrapText="1"/>
    </xf>
    <xf numFmtId="0" fontId="77" fillId="0" borderId="8" xfId="2" applyFont="1" applyBorder="1" applyAlignment="1">
      <alignment horizontal="left" vertical="center"/>
    </xf>
    <xf numFmtId="2" fontId="7" fillId="3" borderId="8" xfId="2" applyNumberFormat="1" applyFont="1" applyFill="1" applyBorder="1" applyAlignment="1">
      <alignment vertical="center" wrapText="1"/>
    </xf>
    <xf numFmtId="0" fontId="7" fillId="3" borderId="18" xfId="2" applyFont="1" applyFill="1" applyBorder="1" applyAlignment="1">
      <alignment horizontal="center" vertical="center" wrapText="1"/>
    </xf>
    <xf numFmtId="0" fontId="2" fillId="0" borderId="68" xfId="1" applyFill="1" applyBorder="1" applyAlignment="1">
      <alignment wrapText="1" readingOrder="1"/>
    </xf>
    <xf numFmtId="0" fontId="2" fillId="0" borderId="69" xfId="1" applyFill="1" applyBorder="1" applyAlignment="1">
      <alignment wrapText="1" readingOrder="1"/>
    </xf>
    <xf numFmtId="0" fontId="10" fillId="13" borderId="8" xfId="0" applyFont="1" applyFill="1" applyBorder="1" applyAlignment="1">
      <alignment wrapText="1"/>
    </xf>
    <xf numFmtId="0" fontId="10" fillId="0" borderId="70" xfId="0" applyFont="1" applyBorder="1"/>
    <xf numFmtId="0" fontId="10" fillId="13" borderId="70" xfId="0" applyFont="1" applyFill="1" applyBorder="1" applyAlignment="1">
      <alignment wrapText="1"/>
    </xf>
    <xf numFmtId="0" fontId="10" fillId="13" borderId="18" xfId="0" applyFont="1" applyFill="1" applyBorder="1" applyAlignment="1">
      <alignment wrapText="1"/>
    </xf>
    <xf numFmtId="0" fontId="10" fillId="0" borderId="71" xfId="0" applyFont="1" applyBorder="1"/>
    <xf numFmtId="0" fontId="10" fillId="13" borderId="71" xfId="0" applyFont="1" applyFill="1" applyBorder="1" applyAlignment="1">
      <alignment wrapText="1"/>
    </xf>
    <xf numFmtId="0" fontId="82" fillId="13" borderId="70" xfId="0" applyFont="1" applyFill="1" applyBorder="1" applyAlignment="1">
      <alignment wrapText="1"/>
    </xf>
    <xf numFmtId="0" fontId="6" fillId="0" borderId="72" xfId="2" applyFont="1" applyBorder="1" applyAlignment="1">
      <alignment horizontal="left" vertical="center"/>
    </xf>
    <xf numFmtId="0" fontId="6" fillId="0" borderId="70" xfId="2" applyFont="1" applyBorder="1" applyAlignment="1">
      <alignment horizontal="left" vertical="center"/>
    </xf>
    <xf numFmtId="0" fontId="7" fillId="3" borderId="68" xfId="2" applyFont="1" applyFill="1" applyBorder="1" applyAlignment="1">
      <alignment vertical="center" wrapText="1"/>
    </xf>
    <xf numFmtId="0" fontId="7" fillId="3" borderId="69" xfId="2" applyFont="1" applyFill="1" applyBorder="1" applyAlignment="1">
      <alignment vertical="center" wrapText="1"/>
    </xf>
    <xf numFmtId="0" fontId="84" fillId="0" borderId="68" xfId="0" applyFont="1" applyBorder="1" applyAlignment="1">
      <alignment readingOrder="1"/>
    </xf>
    <xf numFmtId="0" fontId="6" fillId="0" borderId="10" xfId="0" applyFont="1" applyBorder="1"/>
    <xf numFmtId="0" fontId="83" fillId="0" borderId="68" xfId="1" applyFont="1" applyFill="1" applyBorder="1" applyAlignment="1">
      <alignment wrapText="1" readingOrder="1"/>
    </xf>
    <xf numFmtId="0" fontId="84" fillId="0" borderId="68" xfId="0" applyFont="1" applyBorder="1" applyAlignment="1">
      <alignment horizontal="center" vertical="center" readingOrder="1"/>
    </xf>
    <xf numFmtId="0" fontId="83" fillId="14" borderId="68" xfId="1" applyFont="1" applyFill="1" applyBorder="1" applyAlignment="1">
      <alignment vertical="center" wrapText="1"/>
    </xf>
    <xf numFmtId="0" fontId="6" fillId="0" borderId="70" xfId="2" applyFont="1" applyBorder="1" applyAlignment="1">
      <alignment vertical="center"/>
    </xf>
    <xf numFmtId="0" fontId="84" fillId="14" borderId="68" xfId="0" applyFont="1" applyFill="1" applyBorder="1" applyAlignment="1">
      <alignment horizontal="center" vertical="center" wrapText="1"/>
    </xf>
    <xf numFmtId="0" fontId="7" fillId="3" borderId="72" xfId="2" applyFont="1" applyFill="1" applyBorder="1" applyAlignment="1">
      <alignment vertical="center" wrapText="1"/>
    </xf>
    <xf numFmtId="0" fontId="3" fillId="0" borderId="15" xfId="2" applyFont="1" applyBorder="1" applyAlignment="1">
      <alignment horizontal="left" vertical="center"/>
    </xf>
    <xf numFmtId="0" fontId="18" fillId="0" borderId="15" xfId="2" applyFont="1" applyBorder="1" applyAlignment="1">
      <alignment horizontal="left" vertical="center"/>
    </xf>
    <xf numFmtId="0" fontId="4" fillId="0" borderId="15" xfId="2" applyFont="1" applyBorder="1" applyAlignment="1">
      <alignment horizontal="left" vertical="center"/>
    </xf>
    <xf numFmtId="0" fontId="6" fillId="0" borderId="74" xfId="2" applyFont="1" applyBorder="1" applyAlignment="1">
      <alignment vertical="center"/>
    </xf>
    <xf numFmtId="0" fontId="84" fillId="14" borderId="69" xfId="0" applyFont="1" applyFill="1" applyBorder="1" applyAlignment="1">
      <alignment horizontal="center" vertical="center" wrapText="1"/>
    </xf>
    <xf numFmtId="0" fontId="6" fillId="0" borderId="75" xfId="2" applyFont="1" applyBorder="1" applyAlignment="1">
      <alignment vertical="center"/>
    </xf>
    <xf numFmtId="0" fontId="84" fillId="14" borderId="76" xfId="0" applyFont="1" applyFill="1" applyBorder="1" applyAlignment="1">
      <alignment horizontal="center" vertical="center" wrapText="1"/>
    </xf>
    <xf numFmtId="0" fontId="6" fillId="0" borderId="77" xfId="2" applyFont="1" applyBorder="1" applyAlignment="1">
      <alignment vertical="center"/>
    </xf>
    <xf numFmtId="0" fontId="6" fillId="0" borderId="78" xfId="2" applyFont="1" applyBorder="1" applyAlignment="1">
      <alignment vertical="center"/>
    </xf>
    <xf numFmtId="0" fontId="6" fillId="0" borderId="79" xfId="2" applyFont="1" applyBorder="1" applyAlignment="1">
      <alignment horizontal="left" vertical="center"/>
    </xf>
    <xf numFmtId="0" fontId="6" fillId="0" borderId="80" xfId="2" applyFont="1" applyBorder="1" applyAlignment="1">
      <alignment horizontal="left" vertical="center"/>
    </xf>
    <xf numFmtId="0" fontId="83" fillId="14" borderId="81" xfId="1" applyFont="1" applyFill="1" applyBorder="1" applyAlignment="1">
      <alignment vertical="center" wrapText="1"/>
    </xf>
    <xf numFmtId="0" fontId="83" fillId="14" borderId="82" xfId="1" applyFont="1" applyFill="1" applyBorder="1" applyAlignment="1">
      <alignment vertical="center" wrapText="1"/>
    </xf>
    <xf numFmtId="0" fontId="6" fillId="0" borderId="83" xfId="2" applyFont="1" applyBorder="1" applyAlignment="1">
      <alignment horizontal="left" vertical="center"/>
    </xf>
    <xf numFmtId="0" fontId="6" fillId="0" borderId="84" xfId="2" applyFont="1" applyBorder="1" applyAlignment="1">
      <alignment horizontal="left" vertical="center"/>
    </xf>
    <xf numFmtId="0" fontId="84" fillId="0" borderId="0" xfId="0" applyFont="1"/>
    <xf numFmtId="0" fontId="75" fillId="0" borderId="7" xfId="2" applyFont="1" applyBorder="1" applyAlignment="1">
      <alignment horizontal="left" vertical="center"/>
    </xf>
    <xf numFmtId="0" fontId="86" fillId="3" borderId="8" xfId="2" applyFont="1" applyFill="1" applyBorder="1" applyAlignment="1">
      <alignment horizontal="left" vertical="center" wrapText="1" indent="3"/>
    </xf>
    <xf numFmtId="0" fontId="75" fillId="0" borderId="8" xfId="2" applyFont="1" applyBorder="1" applyAlignment="1">
      <alignment horizontal="left" vertical="center"/>
    </xf>
    <xf numFmtId="0" fontId="87" fillId="3" borderId="8" xfId="2" applyFont="1" applyFill="1" applyBorder="1" applyAlignment="1">
      <alignment horizontal="left" vertical="center" wrapText="1"/>
    </xf>
    <xf numFmtId="0" fontId="86" fillId="3" borderId="8" xfId="2" applyFont="1" applyFill="1" applyBorder="1" applyAlignment="1">
      <alignment vertical="center" wrapText="1"/>
    </xf>
    <xf numFmtId="0" fontId="88" fillId="0" borderId="8" xfId="2" applyFont="1" applyBorder="1" applyAlignment="1">
      <alignment horizontal="left" vertical="center"/>
    </xf>
    <xf numFmtId="0" fontId="75" fillId="2" borderId="8" xfId="2" applyFont="1" applyFill="1" applyBorder="1" applyAlignment="1">
      <alignment horizontal="left" vertical="center"/>
    </xf>
    <xf numFmtId="0" fontId="75" fillId="5" borderId="8" xfId="2" applyFont="1" applyFill="1" applyBorder="1" applyAlignment="1">
      <alignment horizontal="left" vertical="center"/>
    </xf>
    <xf numFmtId="0" fontId="89" fillId="0" borderId="8" xfId="2" applyFont="1" applyBorder="1" applyAlignment="1">
      <alignment horizontal="left" vertical="center" wrapText="1"/>
    </xf>
    <xf numFmtId="0" fontId="16" fillId="0" borderId="0" xfId="2" applyFont="1" applyAlignment="1">
      <alignment horizontal="left" vertical="center" wrapText="1"/>
    </xf>
    <xf numFmtId="0" fontId="58" fillId="6" borderId="0" xfId="2" applyFont="1" applyFill="1" applyAlignment="1">
      <alignment horizontal="left" vertical="center" wrapText="1" indent="2"/>
    </xf>
    <xf numFmtId="0" fontId="47" fillId="6" borderId="0" xfId="0" applyFont="1" applyFill="1" applyAlignment="1">
      <alignment wrapText="1"/>
    </xf>
    <xf numFmtId="0" fontId="17" fillId="6" borderId="59" xfId="2" applyFont="1" applyFill="1" applyBorder="1" applyAlignment="1">
      <alignment horizontal="left" vertical="center" wrapText="1"/>
    </xf>
    <xf numFmtId="0" fontId="61" fillId="0" borderId="0" xfId="6" applyFont="1" applyAlignment="1">
      <alignment vertical="center"/>
    </xf>
    <xf numFmtId="0" fontId="16" fillId="0" borderId="0" xfId="2" applyFont="1" applyAlignment="1">
      <alignment horizontal="left" vertical="center"/>
    </xf>
    <xf numFmtId="0" fontId="60" fillId="0" borderId="0" xfId="4" applyFont="1" applyFill="1" applyBorder="1" applyAlignment="1">
      <alignment horizontal="center" vertical="center"/>
    </xf>
    <xf numFmtId="0" fontId="10" fillId="6" borderId="0" xfId="2" applyFont="1" applyFill="1" applyAlignment="1">
      <alignment horizontal="left" vertical="center"/>
    </xf>
    <xf numFmtId="0" fontId="19" fillId="6" borderId="0" xfId="2" applyFont="1" applyFill="1" applyAlignment="1">
      <alignment horizontal="left" vertical="center"/>
    </xf>
    <xf numFmtId="0" fontId="8" fillId="6" borderId="0" xfId="2" applyFont="1" applyFill="1" applyAlignment="1">
      <alignment horizontal="left" vertical="center" wrapText="1" indent="3"/>
    </xf>
    <xf numFmtId="0" fontId="15" fillId="6" borderId="0" xfId="2" applyFont="1" applyFill="1" applyAlignment="1">
      <alignment horizontal="left" vertical="center" wrapText="1" indent="3"/>
    </xf>
    <xf numFmtId="0" fontId="36" fillId="6" borderId="0" xfId="4" applyFont="1" applyFill="1" applyAlignment="1"/>
    <xf numFmtId="0" fontId="10" fillId="0" borderId="53" xfId="2" applyFont="1" applyBorder="1" applyAlignment="1">
      <alignment vertical="center"/>
    </xf>
    <xf numFmtId="0" fontId="23" fillId="6" borderId="54" xfId="4" applyFont="1" applyFill="1" applyBorder="1" applyAlignment="1">
      <alignment horizontal="center" vertical="center"/>
    </xf>
    <xf numFmtId="0" fontId="23" fillId="6" borderId="55" xfId="4" applyFont="1" applyFill="1" applyBorder="1" applyAlignment="1">
      <alignment horizontal="center" vertical="center"/>
    </xf>
    <xf numFmtId="0" fontId="23" fillId="6" borderId="56" xfId="4" applyFont="1" applyFill="1" applyBorder="1" applyAlignment="1">
      <alignment horizontal="center" vertical="center"/>
    </xf>
    <xf numFmtId="0" fontId="10" fillId="0" borderId="57" xfId="2" applyFont="1" applyBorder="1" applyAlignment="1">
      <alignmen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42" fillId="0" borderId="7" xfId="0" applyFont="1" applyBorder="1" applyAlignment="1">
      <alignment wrapText="1"/>
    </xf>
    <xf numFmtId="0" fontId="6" fillId="2" borderId="15" xfId="2" applyFont="1" applyFill="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79" fillId="2" borderId="15" xfId="2" applyFont="1" applyFill="1" applyBorder="1" applyAlignment="1">
      <alignment horizontal="left" vertical="center" wrapText="1"/>
    </xf>
    <xf numFmtId="0" fontId="14" fillId="0" borderId="7" xfId="2" applyFont="1" applyBorder="1" applyAlignment="1">
      <alignment vertical="center" wrapText="1"/>
    </xf>
    <xf numFmtId="0" fontId="42" fillId="0" borderId="7" xfId="0" applyFont="1" applyBorder="1" applyAlignment="1">
      <alignment vertical="center" wrapText="1"/>
    </xf>
    <xf numFmtId="0" fontId="6" fillId="2" borderId="15" xfId="2" applyFont="1" applyFill="1" applyBorder="1" applyAlignment="1">
      <alignment vertical="center" wrapText="1"/>
    </xf>
    <xf numFmtId="0" fontId="14" fillId="9" borderId="7" xfId="2" applyFont="1" applyFill="1" applyBorder="1" applyAlignment="1">
      <alignment vertical="center" wrapText="1"/>
    </xf>
    <xf numFmtId="0" fontId="42" fillId="9" borderId="7" xfId="0" applyFont="1" applyFill="1" applyBorder="1" applyAlignment="1">
      <alignment vertical="center" wrapText="1"/>
    </xf>
    <xf numFmtId="0" fontId="10" fillId="12" borderId="15" xfId="0" applyFont="1" applyFill="1" applyBorder="1" applyAlignment="1">
      <alignment horizontal="center" vertical="center" wrapText="1"/>
    </xf>
    <xf numFmtId="0" fontId="10" fillId="12" borderId="17" xfId="0" applyFont="1" applyFill="1" applyBorder="1" applyAlignment="1">
      <alignment horizontal="center" vertical="center" wrapText="1"/>
    </xf>
    <xf numFmtId="0" fontId="10" fillId="12" borderId="73" xfId="0" applyFont="1" applyFill="1" applyBorder="1" applyAlignment="1">
      <alignment horizontal="center" vertical="center" wrapText="1"/>
    </xf>
    <xf numFmtId="0" fontId="47" fillId="0" borderId="7" xfId="0" applyFont="1" applyBorder="1" applyAlignment="1">
      <alignment horizontal="left" vertical="center" wrapText="1"/>
    </xf>
    <xf numFmtId="0" fontId="42" fillId="0" borderId="7" xfId="0" applyFont="1" applyBorder="1" applyAlignment="1">
      <alignment horizontal="left" vertical="center" wrapText="1"/>
    </xf>
    <xf numFmtId="0" fontId="47" fillId="0" borderId="17" xfId="0" applyFont="1" applyBorder="1" applyAlignment="1">
      <alignment vertical="center"/>
    </xf>
    <xf numFmtId="0" fontId="47" fillId="0" borderId="18" xfId="0" applyFont="1" applyBorder="1" applyAlignment="1">
      <alignment vertical="center"/>
    </xf>
    <xf numFmtId="0" fontId="7" fillId="3" borderId="15" xfId="2" applyFont="1" applyFill="1" applyBorder="1" applyAlignment="1">
      <alignment horizontal="left" vertical="center" wrapText="1"/>
    </xf>
    <xf numFmtId="0" fontId="7" fillId="3" borderId="17" xfId="2" applyFont="1" applyFill="1" applyBorder="1" applyAlignment="1">
      <alignment horizontal="left" vertical="center" wrapText="1"/>
    </xf>
    <xf numFmtId="0" fontId="7" fillId="3" borderId="18" xfId="2" applyFont="1" applyFill="1" applyBorder="1" applyAlignment="1">
      <alignment horizontal="left" vertical="center" wrapText="1"/>
    </xf>
    <xf numFmtId="0" fontId="80" fillId="2" borderId="15" xfId="2" applyFont="1" applyFill="1" applyBorder="1" applyAlignment="1">
      <alignment vertical="center" wrapText="1"/>
    </xf>
    <xf numFmtId="0" fontId="79" fillId="2" borderId="62" xfId="2" applyFont="1" applyFill="1" applyBorder="1" applyAlignment="1">
      <alignment horizontal="left" vertical="center" wrapText="1"/>
    </xf>
    <xf numFmtId="0" fontId="6" fillId="2" borderId="63" xfId="2" applyFont="1" applyFill="1" applyBorder="1" applyAlignment="1">
      <alignment horizontal="left" vertical="center"/>
    </xf>
    <xf numFmtId="0" fontId="6" fillId="2" borderId="64" xfId="2" applyFont="1" applyFill="1" applyBorder="1" applyAlignment="1">
      <alignment horizontal="left" vertical="center"/>
    </xf>
    <xf numFmtId="0" fontId="6" fillId="2" borderId="19" xfId="2" applyFont="1" applyFill="1" applyBorder="1" applyAlignment="1">
      <alignment vertical="center" wrapText="1"/>
    </xf>
    <xf numFmtId="0" fontId="47" fillId="0" borderId="20" xfId="0" applyFont="1" applyBorder="1" applyAlignment="1">
      <alignment vertical="center"/>
    </xf>
    <xf numFmtId="0" fontId="47" fillId="0" borderId="21" xfId="0" applyFont="1" applyBorder="1" applyAlignment="1">
      <alignment vertical="center"/>
    </xf>
    <xf numFmtId="0" fontId="6" fillId="2" borderId="22" xfId="2" applyFont="1" applyFill="1" applyBorder="1" applyAlignment="1">
      <alignment vertical="center" wrapText="1"/>
    </xf>
    <xf numFmtId="0" fontId="10" fillId="3" borderId="66" xfId="2"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80" fillId="3" borderId="65" xfId="2" applyFont="1" applyFill="1" applyBorder="1" applyAlignment="1">
      <alignment horizontal="center" vertical="center" wrapText="1"/>
    </xf>
    <xf numFmtId="0" fontId="80" fillId="2" borderId="22" xfId="2" applyFont="1" applyFill="1" applyBorder="1" applyAlignment="1">
      <alignment vertical="center" wrapText="1"/>
    </xf>
    <xf numFmtId="0" fontId="10" fillId="3" borderId="15" xfId="2" applyFont="1" applyFill="1" applyBorder="1" applyAlignment="1">
      <alignment horizontal="center" vertical="center" wrapText="1"/>
    </xf>
    <xf numFmtId="0" fontId="10" fillId="3" borderId="18" xfId="2" applyFont="1" applyFill="1" applyBorder="1" applyAlignment="1">
      <alignment horizontal="center" vertical="center" wrapText="1"/>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37" fillId="6" borderId="39" xfId="4" applyFont="1" applyFill="1" applyBorder="1" applyAlignment="1">
      <alignment horizontal="left" vertical="center" wrapText="1"/>
    </xf>
    <xf numFmtId="0" fontId="39" fillId="3" borderId="0" xfId="4" applyFont="1" applyFill="1" applyBorder="1" applyAlignment="1">
      <alignment horizontal="left" vertical="center" wrapText="1"/>
    </xf>
    <xf numFmtId="0" fontId="39" fillId="3" borderId="39" xfId="4" applyFont="1" applyFill="1" applyBorder="1" applyAlignment="1">
      <alignment horizontal="left" vertical="center" wrapText="1"/>
    </xf>
    <xf numFmtId="0" fontId="19" fillId="6" borderId="0" xfId="6" applyFont="1" applyFill="1" applyAlignment="1">
      <alignment vertical="center" wrapText="1"/>
    </xf>
    <xf numFmtId="0" fontId="7" fillId="0" borderId="31" xfId="2" applyFont="1" applyBorder="1" applyAlignment="1" applyProtection="1">
      <alignment vertical="center"/>
      <protection locked="0"/>
    </xf>
    <xf numFmtId="0" fontId="10" fillId="0" borderId="0" xfId="2" applyFont="1" applyAlignment="1">
      <alignment vertical="center"/>
    </xf>
    <xf numFmtId="0" fontId="23" fillId="6" borderId="34" xfId="4" applyFont="1" applyFill="1" applyBorder="1" applyAlignment="1">
      <alignment horizontal="center" vertical="center"/>
    </xf>
    <xf numFmtId="0" fontId="23" fillId="6" borderId="35"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xf>
    <xf numFmtId="0" fontId="10" fillId="0" borderId="43" xfId="2" applyFont="1" applyBorder="1" applyAlignment="1">
      <alignment vertical="center"/>
    </xf>
    <xf numFmtId="0" fontId="8" fillId="6" borderId="0" xfId="6" applyFont="1" applyFill="1" applyAlignment="1">
      <alignment horizontal="left" vertical="center" wrapText="1"/>
    </xf>
    <xf numFmtId="0" fontId="8" fillId="6" borderId="0" xfId="6" applyFont="1" applyFill="1" applyAlignment="1">
      <alignment horizontal="left" vertical="top" wrapText="1" indent="3"/>
    </xf>
    <xf numFmtId="0" fontId="8" fillId="6" borderId="0" xfId="4" applyFont="1" applyFill="1" applyAlignment="1"/>
    <xf numFmtId="0" fontId="37" fillId="6" borderId="0" xfId="4" applyFont="1" applyFill="1" applyAlignment="1"/>
    <xf numFmtId="0" fontId="24" fillId="6" borderId="0" xfId="2" applyFont="1" applyFill="1" applyAlignment="1">
      <alignment vertical="center"/>
    </xf>
    <xf numFmtId="0" fontId="38" fillId="6" borderId="0" xfId="6" applyFont="1" applyFill="1" applyAlignment="1">
      <alignment vertical="center"/>
    </xf>
    <xf numFmtId="0" fontId="8" fillId="6" borderId="0" xfId="6" applyFont="1" applyFill="1" applyAlignment="1">
      <alignment horizontal="left" vertical="center" wrapText="1" indent="3"/>
    </xf>
    <xf numFmtId="0" fontId="10" fillId="11" borderId="0" xfId="2" applyFont="1" applyFill="1" applyAlignment="1">
      <alignment horizontal="left" vertical="center"/>
    </xf>
    <xf numFmtId="0" fontId="15" fillId="6" borderId="0" xfId="6" applyFont="1" applyFill="1" applyAlignment="1">
      <alignment horizontal="left" vertical="center" wrapText="1" indent="3"/>
    </xf>
    <xf numFmtId="0" fontId="6" fillId="0" borderId="0" xfId="2" applyFont="1" applyAlignment="1">
      <alignment horizontal="left" vertical="center"/>
    </xf>
    <xf numFmtId="0" fontId="27" fillId="7" borderId="24" xfId="2" applyFont="1" applyFill="1" applyBorder="1" applyAlignment="1">
      <alignment horizontal="left" vertical="center"/>
    </xf>
    <xf numFmtId="0" fontId="27" fillId="7" borderId="25" xfId="2" applyFont="1" applyFill="1" applyBorder="1" applyAlignment="1">
      <alignment horizontal="left" vertical="center"/>
    </xf>
    <xf numFmtId="0" fontId="27" fillId="7" borderId="26" xfId="2" applyFont="1" applyFill="1" applyBorder="1" applyAlignment="1">
      <alignment horizontal="left" vertical="center"/>
    </xf>
    <xf numFmtId="0" fontId="26" fillId="3" borderId="0" xfId="2" applyFont="1" applyFill="1" applyAlignment="1">
      <alignment vertical="center"/>
    </xf>
    <xf numFmtId="0" fontId="25" fillId="6" borderId="0" xfId="2" applyFont="1" applyFill="1" applyAlignment="1">
      <alignment horizontal="left" vertical="center"/>
    </xf>
    <xf numFmtId="0" fontId="15" fillId="0" borderId="0" xfId="2" applyFont="1" applyAlignment="1">
      <alignment horizontal="left" vertical="center"/>
    </xf>
    <xf numFmtId="0" fontId="10" fillId="0" borderId="31" xfId="2" applyFont="1" applyBorder="1" applyAlignment="1">
      <alignment vertical="center"/>
    </xf>
    <xf numFmtId="0" fontId="15" fillId="6" borderId="0" xfId="2" applyFont="1" applyFill="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6" fillId="6" borderId="0" xfId="6" applyFont="1" applyFill="1" applyAlignment="1">
      <alignment horizontal="left" vertical="center" wrapText="1" indent="2"/>
    </xf>
    <xf numFmtId="0" fontId="44" fillId="6" borderId="0" xfId="6" applyFont="1" applyFill="1" applyAlignment="1">
      <alignment vertical="center"/>
    </xf>
    <xf numFmtId="0" fontId="80" fillId="2" borderId="15" xfId="2" applyFont="1" applyFill="1" applyBorder="1" applyAlignment="1">
      <alignment horizontal="left" vertical="center" wrapText="1"/>
    </xf>
    <xf numFmtId="0" fontId="6" fillId="2" borderId="15" xfId="2" applyFont="1" applyFill="1" applyBorder="1" applyAlignment="1">
      <alignment horizontal="left" vertical="center"/>
    </xf>
    <xf numFmtId="0" fontId="6" fillId="2" borderId="17" xfId="2" applyFont="1" applyFill="1" applyBorder="1" applyAlignment="1">
      <alignment horizontal="left" vertical="center" wrapText="1"/>
    </xf>
    <xf numFmtId="0" fontId="6" fillId="2" borderId="18" xfId="2" applyFont="1" applyFill="1" applyBorder="1" applyAlignment="1">
      <alignment horizontal="left" vertical="center" wrapText="1"/>
    </xf>
    <xf numFmtId="0" fontId="47" fillId="0" borderId="23" xfId="0" applyFont="1" applyBorder="1" applyAlignment="1">
      <alignment horizontal="left" vertical="center"/>
    </xf>
    <xf numFmtId="0" fontId="14" fillId="0" borderId="14" xfId="2" applyFont="1" applyBorder="1" applyAlignment="1">
      <alignment horizontal="left" vertical="center" wrapText="1"/>
    </xf>
    <xf numFmtId="0" fontId="42" fillId="0" borderId="16" xfId="0" applyFont="1" applyBorder="1" applyAlignment="1">
      <alignment horizontal="left" vertical="center" wrapText="1"/>
    </xf>
    <xf numFmtId="0" fontId="42" fillId="0" borderId="13" xfId="0" applyFont="1" applyBorder="1" applyAlignment="1">
      <alignment horizontal="left" vertical="center" wrapText="1"/>
    </xf>
    <xf numFmtId="0" fontId="42" fillId="0" borderId="9" xfId="0" applyFont="1" applyBorder="1" applyAlignment="1">
      <alignment horizontal="left" vertical="center" wrapText="1"/>
    </xf>
    <xf numFmtId="0" fontId="47" fillId="6" borderId="0" xfId="0" applyFont="1" applyFill="1" applyAlignment="1"/>
    <xf numFmtId="0" fontId="6" fillId="6" borderId="0" xfId="0" applyFont="1" applyFill="1" applyAlignment="1"/>
    <xf numFmtId="0" fontId="43" fillId="0" borderId="0" xfId="6" applyFont="1" applyAlignment="1"/>
  </cellXfs>
  <cellStyles count="9">
    <cellStyle name="Comma" xfId="8" builtinId="3"/>
    <cellStyle name="Comma 2" xfId="5" xr:uid="{923C7066-520C-8C43-AD25-BFFF7B055492}"/>
    <cellStyle name="Explanatory Text 2" xfId="7" xr:uid="{E58E5BF5-7433-224B-9B9D-316B1A46777F}"/>
    <cellStyle name="Hyperlink" xfId="1" builtinId="8"/>
    <cellStyle name="Hyperlink 2" xfId="3" xr:uid="{EC28C496-14A9-F64F-A2F0-23D2D17EB992}"/>
    <cellStyle name="Hyperlink 3" xfId="4" xr:uid="{838F9D14-C41A-4842-92F6-1FA604AE2F68}"/>
    <cellStyle name="Normal" xfId="0" builtinId="0"/>
    <cellStyle name="Normal 2" xfId="2" xr:uid="{6BA602D6-A6C6-F340-A2F4-9BA3F81DC569}"/>
    <cellStyle name="Normal 3" xfId="6" xr:uid="{21234156-CF00-AD4A-9586-0915107E01AD}"/>
  </cellStyles>
  <dxfs count="65">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6"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6"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75225649-1FD3-452E-B344-3C5F7BA5401C}">
      <tableStyleElement type="headerRow" dxfId="64"/>
      <tableStyleElement type="firstRowStripe" dxfId="63"/>
      <tableStyleElement type="secondRowStripe" dxfId="62"/>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200150"/>
          <a:ext cx="14363700" cy="48193"/>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097750"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21</xdr:row>
      <xdr:rowOff>0</xdr:rowOff>
    </xdr:from>
    <xdr:to>
      <xdr:col>14</xdr:col>
      <xdr:colOff>0</xdr:colOff>
      <xdr:row>60</xdr:row>
      <xdr:rowOff>133721</xdr:rowOff>
    </xdr:to>
    <xdr:pic>
      <xdr:nvPicPr>
        <xdr:cNvPr id="5" name="Picture 4">
          <a:extLst>
            <a:ext uri="{FF2B5EF4-FFF2-40B4-BE49-F238E27FC236}">
              <a16:creationId xmlns:a16="http://schemas.microsoft.com/office/drawing/2014/main" id="{D08028D7-DB6E-7A4C-9748-FBF8D2B1AF47}"/>
            </a:ext>
            <a:ext uri="{147F2762-F138-4A5C-976F-8EAC2B608ADB}">
              <a16:predDERef xmlns:a16="http://schemas.microsoft.com/office/drawing/2014/main" pred="{50CAFCD6-CF9F-6D45-97D7-CFBFF78A0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AB0F3A-D878-2147-97EF-2F065F1921A0}" name="Government_revenues_table" displayName="Government_revenues_table" ref="B21:K27" totalsRowShown="0" headerRowDxfId="61" dataDxfId="60">
  <autoFilter ref="B21:K27" xr:uid="{00000000-0009-0000-0100-000006000000}"/>
  <tableColumns count="10">
    <tableColumn id="8" xr3:uid="{A85340DF-4F5B-BF4F-BDFD-9014CD28AC4B}" name="GFS Level 1" dataDxfId="59">
      <calculatedColumnFormula>IFERROR(VLOOKUP(Government_revenues_table[[#This Row],[GFS Classification]],[1]!Table6_GFS_codes_classification[#Data],COLUMNS($F:F)+3,FALSE),"Do not enter data")</calculatedColumnFormula>
    </tableColumn>
    <tableColumn id="9" xr3:uid="{4E5A5671-151E-6847-9460-7C6E88BEF15C}" name="GFS Level 2" dataDxfId="58">
      <calculatedColumnFormula>IFERROR(VLOOKUP(Government_revenues_table[[#This Row],[GFS Classification]],[1]!Table6_GFS_codes_classification[#Data],COLUMNS($F:G)+3,FALSE),"Do not enter data")</calculatedColumnFormula>
    </tableColumn>
    <tableColumn id="10" xr3:uid="{ADD046D1-71CD-3B48-BEDB-22982D525DF8}" name="GFS Level 3" dataDxfId="57">
      <calculatedColumnFormula>IFERROR(VLOOKUP(Government_revenues_table[[#This Row],[GFS Classification]],[1]!Table6_GFS_codes_classification[#Data],COLUMNS($F:H)+3,FALSE),"Do not enter data")</calculatedColumnFormula>
    </tableColumn>
    <tableColumn id="7" xr3:uid="{57E8F10A-36E3-1548-9B82-F8551071C286}" name="GFS Level 4" dataDxfId="56">
      <calculatedColumnFormula>IFERROR(VLOOKUP(Government_revenues_table[[#This Row],[GFS Classification]],[1]!Table6_GFS_codes_classification[#Data],COLUMNS($F:I)+3,FALSE),"Do not enter data")</calculatedColumnFormula>
    </tableColumn>
    <tableColumn id="1" xr3:uid="{8569EE08-54B2-334D-A907-7D04596732E6}" name="GFS Classification" dataDxfId="55"/>
    <tableColumn id="11" xr3:uid="{DD68B801-F20E-724B-B339-4B5CE66CB27C}" name="Sector" dataDxfId="54"/>
    <tableColumn id="3" xr3:uid="{5B41E4C4-952A-F94D-B0E7-F169AC07BFA8}" name="Revenue stream name" dataDxfId="53"/>
    <tableColumn id="4" xr3:uid="{735C9722-30B6-8744-B8F6-37D4F9ED8122}" name="Government entity" dataDxfId="52"/>
    <tableColumn id="5" xr3:uid="{BED15E7E-A19A-D44C-91FD-99299DE49925}" name="Revenue value" dataDxfId="51"/>
    <tableColumn id="2" xr3:uid="{0F77021D-3E47-8745-B489-639387BA0376}" name="Currency" dataDxfId="5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58EDDA-71E7-D447-B717-F8CA943ABC15}" name="Companies" displayName="Companies" ref="B26:K170" totalsRowShown="0" headerRowDxfId="49" dataDxfId="48" tableBorderDxfId="47" headerRowCellStyle="Normal 2">
  <autoFilter ref="B26:K170" xr:uid="{29A02D02-B15A-4451-BC82-381511A5580C}"/>
  <tableColumns count="10">
    <tableColumn id="1" xr3:uid="{A31FD142-8561-0741-BC80-32059FBE23EA}" name="Full company name" dataDxfId="46"/>
    <tableColumn id="7" xr3:uid="{C6C61FFC-FB45-2747-8750-F2CAC9628B25}" name="Company type" dataDxfId="45" dataCellStyle="Normal 2"/>
    <tableColumn id="2" xr3:uid="{F3989A15-2A95-9648-9EC7-F574738DCF1E}" name="Company ID number" dataDxfId="44"/>
    <tableColumn id="5" xr3:uid="{DF04E1E9-F7E0-1643-AE30-80E5EB4AF1B6}" name="Sector" dataDxfId="43" dataCellStyle="Normal 2"/>
    <tableColumn id="3" xr3:uid="{32D7EDCF-7F18-0F43-BEAA-AAE714DC8152}" name="Commodities (comma-separated)" dataDxfId="42" dataCellStyle="Normal 2"/>
    <tableColumn id="4" xr3:uid="{B4D61CDB-57E1-8E4F-8EF8-DDD94514783B}" name="Stock exchange listing or company website " dataDxfId="41"/>
    <tableColumn id="8" xr3:uid="{71E9BE69-1308-D942-B9D8-285BC15E33F3}" name="Audited financial statement (or balance sheet, cash flows, profit/loss statement if unavailable)" dataDxfId="40"/>
    <tableColumn id="9" xr3:uid="{2A981908-E097-421B-A6AA-3AC797FF2985}" name="Submitted reporting templates?" dataDxfId="39" dataCellStyle="Normal 2"/>
    <tableColumn id="10" xr3:uid="{B65FFEFF-7B5B-46BA-9324-08A036ABA3B3}" name="Adhered to MSG's quality assurances?" dataDxfId="38" dataCellStyle="Normal 2"/>
    <tableColumn id="6" xr3:uid="{291758C1-5438-0048-BF4A-CF7B98001044}" name="Payments to Governments Report" dataDxfId="37">
      <calculatedColumnFormula>SUMIF(Table10[Company],Companies[[#This Row],[Full company name]],Table10[Revenue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8DA15F-CE93-A649-843D-7CEDD49E791D}" name="Government_agencies" displayName="Government_agencies" ref="B14:G20" totalsRowShown="0" headerRowDxfId="36" dataDxfId="35" tableBorderDxfId="34" headerRowCellStyle="Normal 2">
  <autoFilter ref="B14:G20" xr:uid="{A8B4B39C-0D0F-4818-88C8-91C925EC55AF}"/>
  <tableColumns count="6">
    <tableColumn id="1" xr3:uid="{674D2220-BA65-2E4E-9BC2-0EDB878A71FC}" name="Full name of agency" dataDxfId="33"/>
    <tableColumn id="4" xr3:uid="{FA759A2A-79C0-D240-890C-DADA291BFE12}" name="Agency type" dataDxfId="32" dataCellStyle="Normal 2"/>
    <tableColumn id="2" xr3:uid="{0FF81503-4D76-114D-AA09-2B0D6F80E485}" name="ID number (if applicable)" dataDxfId="31"/>
    <tableColumn id="5" xr3:uid="{186FB3E1-73EF-4DCA-8AD0-093839E36D3D}" name="Submitted reporting templates?" dataDxfId="30" dataCellStyle="Normal 2"/>
    <tableColumn id="6" xr3:uid="{59D3C8E5-42D6-4220-89CF-19592188BB3D}" name="Adhered to MSG's quality assurances?" dataDxfId="29" dataCellStyle="Normal 2"/>
    <tableColumn id="3" xr3:uid="{531D6019-25A3-8C4F-BE8A-969A975024D5}" name="Total reported" dataDxfId="28">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E35322-746C-4641-8924-6FEE2C6F0FD0}" name="Companies15" displayName="Companies15" ref="B173:J181" totalsRowShown="0" headerRowDxfId="27" dataDxfId="26" tableBorderDxfId="25" headerRowCellStyle="Normal 2">
  <autoFilter ref="B173:J181" xr:uid="{BB4EE31E-36E6-444B-8B65-954004E3DCB7}"/>
  <tableColumns count="9">
    <tableColumn id="1" xr3:uid="{CBD6242D-D0A6-D449-A3A1-9792D7313E45}" name="Full project name" dataDxfId="24"/>
    <tableColumn id="2" xr3:uid="{14B95186-5E09-AE4A-8C7F-4924D79B8C4B}" name="Legal agreement reference number(s): contract, licence, lease, concession, …" dataDxfId="23"/>
    <tableColumn id="3" xr3:uid="{106EE25D-B94D-8A41-9475-F72526E117FA}" name="Affiliated companies, start with Operator" dataDxfId="22"/>
    <tableColumn id="5" xr3:uid="{7DF2E0F0-7285-594F-8190-697E6ECB67D1}" name="Commodities (one commodity/row)" dataDxfId="21" dataCellStyle="Normal 2"/>
    <tableColumn id="6" xr3:uid="{D2026E58-606A-C843-99F3-CDD278CD7EFF}" name="Status" dataDxfId="20"/>
    <tableColumn id="7" xr3:uid="{13486B90-91D2-AD4D-B3C9-04294DE70C3A}" name="Production (volume)" dataDxfId="19"/>
    <tableColumn id="8" xr3:uid="{584403E5-3E1C-6848-9EBA-08B95DC4A835}" name="Unit" dataDxfId="18"/>
    <tableColumn id="9" xr3:uid="{93A905D0-31E2-9E48-BE81-ADABB6F28E0A}" name="Production (value)" dataDxfId="17" dataCellStyle="Normal 2"/>
    <tableColumn id="10" xr3:uid="{F76AC173-4D83-B348-A471-62207845B859}" name="Currency"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56AE9C-1B11-3640-956F-B5CD77F488D9}" name="Table10" displayName="Table10" ref="B14:O980" totalsRowShown="0" headerRowDxfId="15" dataDxfId="14">
  <autoFilter ref="B14:O980" xr:uid="{F6A9E8DB-AAD3-4F23-BDF8-F73CD40C929E}"/>
  <tableColumns count="14">
    <tableColumn id="7" xr3:uid="{B0B955AC-7B0F-4E2F-A90F-081F8DF53075}" name="Sector" dataDxfId="13">
      <calculatedColumnFormula>VLOOKUP(C15,[1]!Companies[#Data],3,FALSE)</calculatedColumnFormula>
    </tableColumn>
    <tableColumn id="1" xr3:uid="{F4BA65A6-3315-4982-8AD1-6233F51539B3}" name="Company" dataDxfId="12"/>
    <tableColumn id="3" xr3:uid="{4A565997-97E1-47A8-8ADC-39016648A467}" name="Government entity" dataDxfId="11"/>
    <tableColumn id="4" xr3:uid="{75F55348-A345-4AA0-B61D-0C0295D72872}" name="Revenue stream name" dataDxfId="10"/>
    <tableColumn id="5" xr3:uid="{8F7A06AD-203D-4268-8054-4B0336697888}" name="Levied on project (Y/N)" dataDxfId="9"/>
    <tableColumn id="6" xr3:uid="{9B64602E-90E7-4EA8-BE6A-A27376494140}" name="Reported by project (Y/N)" dataDxfId="8"/>
    <tableColumn id="2" xr3:uid="{43916E52-B1CF-479E-90B0-1D04D88358CC}" name="Project name" dataDxfId="7"/>
    <tableColumn id="13" xr3:uid="{34B04123-A3F5-4642-9FBB-D99F80C5C76E}" name="Reporting currency" dataDxfId="6"/>
    <tableColumn id="14" xr3:uid="{6349802A-D43D-4C34-8E59-A12205BD358D}" name="Revenue value" dataDxfId="5"/>
    <tableColumn id="18" xr3:uid="{9520FDAE-EF49-4183-894D-5E5291D023E4}" name="Payment made in-kind (Y/N)" dataDxfId="4"/>
    <tableColumn id="8" xr3:uid="{A773D8BD-C33D-417F-8B52-0168D9E80008}" name="In-kind volume (if applicable)" dataDxfId="3"/>
    <tableColumn id="9" xr3:uid="{BED2E64F-7F4B-4636-8EC9-DCC71768D73F}" name="Unit (if applicable)" dataDxfId="2"/>
    <tableColumn id="10" xr3:uid="{A6754352-A303-4E88-808C-7F5939247080}" name="Comments" dataDxfId="1"/>
    <tableColumn id="11" xr3:uid="{00E5B834-5984-1A43-96DD-A541C6D26A23}"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unstats.un.org/unsd/tradekb/Knowledgebase/50018/Harmonized-Commodity-Description-and-Coding-Systems-H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26" Type="http://schemas.openxmlformats.org/officeDocument/2006/relationships/hyperlink" Target="http://www.harumenergy.com/id/operations/14/gambaran-anak-perusahaan" TargetMode="External"/><Relationship Id="rId21" Type="http://schemas.openxmlformats.org/officeDocument/2006/relationships/hyperlink" Target="https://itmg.co.id/" TargetMode="External"/><Relationship Id="rId42" Type="http://schemas.openxmlformats.org/officeDocument/2006/relationships/hyperlink" Target="https://www.bp.com/en_id/indonesia/home/who-we-are/contact-us.html" TargetMode="External"/><Relationship Id="rId47" Type="http://schemas.openxmlformats.org/officeDocument/2006/relationships/hyperlink" Target="https://www.medcoenergi.com/id/our-operation/oil_gas_ep/ajax_load_node/159" TargetMode="External"/><Relationship Id="rId63" Type="http://schemas.openxmlformats.org/officeDocument/2006/relationships/hyperlink" Target="https://www.medcoenergi.com/" TargetMode="External"/><Relationship Id="rId68" Type="http://schemas.openxmlformats.org/officeDocument/2006/relationships/hyperlink" Target="http://www.petrochina.co.id/" TargetMode="External"/><Relationship Id="rId84" Type="http://schemas.openxmlformats.org/officeDocument/2006/relationships/hyperlink" Target="https://www.sakaenergi.com/" TargetMode="External"/><Relationship Id="rId89" Type="http://schemas.openxmlformats.org/officeDocument/2006/relationships/table" Target="../tables/table3.xml"/><Relationship Id="rId16" Type="http://schemas.openxmlformats.org/officeDocument/2006/relationships/hyperlink" Target="https://www.bumisuksesindo.com/" TargetMode="External"/><Relationship Id="rId11" Type="http://schemas.openxmlformats.org/officeDocument/2006/relationships/hyperlink" Target="https://bintangdelapan.com/" TargetMode="External"/><Relationship Id="rId32" Type="http://schemas.openxmlformats.org/officeDocument/2006/relationships/hyperlink" Target="https://www.menaraciptamulia.com/" TargetMode="External"/><Relationship Id="rId37" Type="http://schemas.openxmlformats.org/officeDocument/2006/relationships/hyperlink" Target="https://bumimineralsulawesi.com/" TargetMode="External"/><Relationship Id="rId53" Type="http://schemas.openxmlformats.org/officeDocument/2006/relationships/hyperlink" Target="https://phi.pertamina.com/en/information-media/pt-pertamina-hulu-sanga-sanga-received-government-incentive-approval" TargetMode="External"/><Relationship Id="rId58" Type="http://schemas.openxmlformats.org/officeDocument/2006/relationships/hyperlink" Target="https://www.eni.com/en-IT/media/press-release/2012/05/eni-awarded-east-sepinggan-block-in-indonesia.html" TargetMode="External"/><Relationship Id="rId74" Type="http://schemas.openxmlformats.org/officeDocument/2006/relationships/hyperlink" Target="https://pep.pertamina.com/kontak" TargetMode="External"/><Relationship Id="rId79" Type="http://schemas.openxmlformats.org/officeDocument/2006/relationships/hyperlink" Target="https://langgak.sprcorp.com/" TargetMode="External"/><Relationship Id="rId5" Type="http://schemas.openxmlformats.org/officeDocument/2006/relationships/hyperlink" Target="http://www.bssr.co.id/index.php/business-units/agm" TargetMode="External"/><Relationship Id="rId90" Type="http://schemas.openxmlformats.org/officeDocument/2006/relationships/table" Target="../tables/table4.xml"/><Relationship Id="rId14" Type="http://schemas.openxmlformats.org/officeDocument/2006/relationships/hyperlink" Target="https://bumimerapienergi.wordpress.com/about-bme/" TargetMode="External"/><Relationship Id="rId22" Type="http://schemas.openxmlformats.org/officeDocument/2006/relationships/hyperlink" Target="https://www.sakariresources.com/our-business/jembayan-mine/" TargetMode="External"/><Relationship Id="rId27" Type="http://schemas.openxmlformats.org/officeDocument/2006/relationships/hyperlink" Target="http://www.lannaharita.com/home.php" TargetMode="External"/><Relationship Id="rId30" Type="http://schemas.openxmlformats.org/officeDocument/2006/relationships/hyperlink" Target="https://www.mgmcoal.com/" TargetMode="External"/><Relationship Id="rId35" Type="http://schemas.openxmlformats.org/officeDocument/2006/relationships/hyperlink" Target="https://www.beraucoalenergy.co.id/" TargetMode="External"/><Relationship Id="rId43" Type="http://schemas.openxmlformats.org/officeDocument/2006/relationships/hyperlink" Target="https://indonesia.chevron.com/en/our-businesses" TargetMode="External"/><Relationship Id="rId48" Type="http://schemas.openxmlformats.org/officeDocument/2006/relationships/hyperlink" Target="http://www.petrochina.co.id/SitePages/Home_Page.aspx" TargetMode="External"/><Relationship Id="rId56" Type="http://schemas.openxmlformats.org/officeDocument/2006/relationships/hyperlink" Target="https://www.eni.com/en-IT/operations/indonesia-jangkrik.html" TargetMode="External"/><Relationship Id="rId64" Type="http://schemas.openxmlformats.org/officeDocument/2006/relationships/hyperlink" Target="https://www.medcoenergi.com/id/our-operation/oil_gas_ep/ajax_load_node/161" TargetMode="External"/><Relationship Id="rId69" Type="http://schemas.openxmlformats.org/officeDocument/2006/relationships/hyperlink" Target="http://www.rhpetrogas.com/" TargetMode="External"/><Relationship Id="rId77" Type="http://schemas.openxmlformats.org/officeDocument/2006/relationships/hyperlink" Target="https://phi.pertamina.com/" TargetMode="External"/><Relationship Id="rId8" Type="http://schemas.openxmlformats.org/officeDocument/2006/relationships/hyperlink" Target="https://merdekacoppergold.com/en/our-business/wetar-copper-mine/" TargetMode="External"/><Relationship Id="rId51" Type="http://schemas.openxmlformats.org/officeDocument/2006/relationships/hyperlink" Target="https://www.medcoenergi.com/" TargetMode="External"/><Relationship Id="rId72" Type="http://schemas.openxmlformats.org/officeDocument/2006/relationships/hyperlink" Target="https://www.medcoenergi.com/id/our-operation/oil_gas_ep/ajax_load_node/94" TargetMode="External"/><Relationship Id="rId80" Type="http://schemas.openxmlformats.org/officeDocument/2006/relationships/hyperlink" Target="https://phi.pertamina.com/" TargetMode="External"/><Relationship Id="rId85" Type="http://schemas.openxmlformats.org/officeDocument/2006/relationships/hyperlink" Target="https://www.starenergy.co.id/" TargetMode="External"/><Relationship Id="rId3" Type="http://schemas.openxmlformats.org/officeDocument/2006/relationships/hyperlink" Target="https://www.adimitra-baratama.co.id/" TargetMode="External"/><Relationship Id="rId12" Type="http://schemas.openxmlformats.org/officeDocument/2006/relationships/hyperlink" Target="https://www.goldenenergymines.com/" TargetMode="External"/><Relationship Id="rId17" Type="http://schemas.openxmlformats.org/officeDocument/2006/relationships/hyperlink" Target="https://ces-coal.com/about-us/" TargetMode="External"/><Relationship Id="rId25" Type="http://schemas.openxmlformats.org/officeDocument/2006/relationships/hyperlink" Target="https://ksm-coal.com/" TargetMode="External"/><Relationship Id="rId33" Type="http://schemas.openxmlformats.org/officeDocument/2006/relationships/hyperlink" Target="https://msptin.co.id/" TargetMode="External"/><Relationship Id="rId38" Type="http://schemas.openxmlformats.org/officeDocument/2006/relationships/hyperlink" Target="https://timah.com/" TargetMode="External"/><Relationship Id="rId46" Type="http://schemas.openxmlformats.org/officeDocument/2006/relationships/hyperlink" Target="https://www.medcoenergi.com/" TargetMode="External"/><Relationship Id="rId59" Type="http://schemas.openxmlformats.org/officeDocument/2006/relationships/hyperlink" Target="https://www.exxonmobil.co.id/en-ID/Company/Overview/Who-we-are/Cepu-block" TargetMode="External"/><Relationship Id="rId67" Type="http://schemas.openxmlformats.org/officeDocument/2006/relationships/hyperlink" Target="https://www.pertamina.com/en/engagemet-with-eiti" TargetMode="External"/><Relationship Id="rId20" Type="http://schemas.openxmlformats.org/officeDocument/2006/relationships/hyperlink" Target="https://gagnikel.com/" TargetMode="External"/><Relationship Id="rId41" Type="http://schemas.openxmlformats.org/officeDocument/2006/relationships/hyperlink" Target="https://www.venusintiperkasa.co.id/" TargetMode="External"/><Relationship Id="rId54" Type="http://schemas.openxmlformats.org/officeDocument/2006/relationships/hyperlink" Target="https://www.medcoenergi.com/id/our-operation/oil_gas_ep/ajax_load_node/89" TargetMode="External"/><Relationship Id="rId62" Type="http://schemas.openxmlformats.org/officeDocument/2006/relationships/hyperlink" Target="https://kangean-energy.com/" TargetMode="External"/><Relationship Id="rId70" Type="http://schemas.openxmlformats.org/officeDocument/2006/relationships/hyperlink" Target="http://www.rhpetrogas.com/" TargetMode="External"/><Relationship Id="rId75" Type="http://schemas.openxmlformats.org/officeDocument/2006/relationships/hyperlink" Target="https://phi.pertamina.com/" TargetMode="External"/><Relationship Id="rId83" Type="http://schemas.openxmlformats.org/officeDocument/2006/relationships/hyperlink" Target="https://www.sakaenergi.com/" TargetMode="External"/><Relationship Id="rId88" Type="http://schemas.openxmlformats.org/officeDocument/2006/relationships/table" Target="../tables/table2.xml"/><Relationship Id="rId1" Type="http://schemas.openxmlformats.org/officeDocument/2006/relationships/hyperlink" Target="https://alamjayapratama.com/" TargetMode="External"/><Relationship Id="rId6" Type="http://schemas.openxmlformats.org/officeDocument/2006/relationships/hyperlink" Target="https://www.arutmin.com/en" TargetMode="External"/><Relationship Id="rId15" Type="http://schemas.openxmlformats.org/officeDocument/2006/relationships/hyperlink" Target="https://cde-coal.com/" TargetMode="External"/><Relationship Id="rId23" Type="http://schemas.openxmlformats.org/officeDocument/2006/relationships/hyperlink" Target="https://www.pamapersada.com/About/Bod?lng=ID" TargetMode="External"/><Relationship Id="rId28" Type="http://schemas.openxmlformats.org/officeDocument/2006/relationships/hyperlink" Target="http://www.harumenergy.com/en/operations/14/overview-of-subsidiaries" TargetMode="External"/><Relationship Id="rId36" Type="http://schemas.openxmlformats.org/officeDocument/2006/relationships/hyperlink" Target="http://www.singlurus.com/" TargetMode="External"/><Relationship Id="rId49" Type="http://schemas.openxmlformats.org/officeDocument/2006/relationships/hyperlink" Target="https://indonesia.chevron.com/" TargetMode="External"/><Relationship Id="rId57" Type="http://schemas.openxmlformats.org/officeDocument/2006/relationships/hyperlink" Target="https://www.citic.com/ar2014/English/business-and-financial-review/resources-energy.html" TargetMode="External"/><Relationship Id="rId10" Type="http://schemas.openxmlformats.org/officeDocument/2006/relationships/hyperlink" Target="http://www.suthraresources.com/" TargetMode="External"/><Relationship Id="rId31" Type="http://schemas.openxmlformats.org/officeDocument/2006/relationships/hyperlink" Target="https://www.mmecoal.com/" TargetMode="External"/><Relationship Id="rId44" Type="http://schemas.openxmlformats.org/officeDocument/2006/relationships/hyperlink" Target="https://www.energyequity.co.id/" TargetMode="External"/><Relationship Id="rId52" Type="http://schemas.openxmlformats.org/officeDocument/2006/relationships/hyperlink" Target="https://pertamina.com/en/news-room/news-release/pertamina-hulu-rokan-succeed-drilling-faster" TargetMode="External"/><Relationship Id="rId60" Type="http://schemas.openxmlformats.org/officeDocument/2006/relationships/hyperlink" Target="https://www.hcml.co.id/" TargetMode="External"/><Relationship Id="rId65" Type="http://schemas.openxmlformats.org/officeDocument/2006/relationships/hyperlink" Target="https://www.medcoenergi.com/" TargetMode="External"/><Relationship Id="rId73" Type="http://schemas.openxmlformats.org/officeDocument/2006/relationships/hyperlink" Target="https://www.medcoenergi.com/en/our-operation/oil_gas_ep/ajax_load_node/91" TargetMode="External"/><Relationship Id="rId78" Type="http://schemas.openxmlformats.org/officeDocument/2006/relationships/hyperlink" Target="https://www.seleraya.co.id/belida/" TargetMode="External"/><Relationship Id="rId81" Type="http://schemas.openxmlformats.org/officeDocument/2006/relationships/hyperlink" Target="https://www.seleraya.co.id/" TargetMode="External"/><Relationship Id="rId86" Type="http://schemas.openxmlformats.org/officeDocument/2006/relationships/hyperlink" Target="https://texcalenergy.com/" TargetMode="External"/><Relationship Id="rId4" Type="http://schemas.openxmlformats.org/officeDocument/2006/relationships/hyperlink" Target="https://antam.com/en" TargetMode="External"/><Relationship Id="rId9" Type="http://schemas.openxmlformats.org/officeDocument/2006/relationships/hyperlink" Target="https://www.beraucoalenergy.co.id/" TargetMode="External"/><Relationship Id="rId13" Type="http://schemas.openxmlformats.org/officeDocument/2006/relationships/hyperlink" Target="https://www.ptba.co.id/" TargetMode="External"/><Relationship Id="rId18" Type="http://schemas.openxmlformats.org/officeDocument/2006/relationships/hyperlink" Target="https://ptdtr.business.site/" TargetMode="External"/><Relationship Id="rId39" Type="http://schemas.openxmlformats.org/officeDocument/2006/relationships/hyperlink" Target="https://itmg.co.id/" TargetMode="External"/><Relationship Id="rId34" Type="http://schemas.openxmlformats.org/officeDocument/2006/relationships/hyperlink" Target="http://www.mascoal.co.id/" TargetMode="External"/><Relationship Id="rId50" Type="http://schemas.openxmlformats.org/officeDocument/2006/relationships/hyperlink" Target="https://indonesia.chevron.com/en/our-businesses" TargetMode="External"/><Relationship Id="rId55" Type="http://schemas.openxmlformats.org/officeDocument/2006/relationships/hyperlink" Target="https://phe.pertamina.com/" TargetMode="External"/><Relationship Id="rId76" Type="http://schemas.openxmlformats.org/officeDocument/2006/relationships/hyperlink" Target="https://phi.pertamina.com/" TargetMode="External"/><Relationship Id="rId7" Type="http://schemas.openxmlformats.org/officeDocument/2006/relationships/hyperlink" Target="http://www.bssr.co.id/index.php" TargetMode="External"/><Relationship Id="rId71" Type="http://schemas.openxmlformats.org/officeDocument/2006/relationships/hyperlink" Target="https://www.pertamina.com/id/news-room/energia-news/phe-raja-tempirai-tajak-sumur-perdana-pasca-alih-kelola" TargetMode="External"/><Relationship Id="rId2" Type="http://schemas.openxmlformats.org/officeDocument/2006/relationships/hyperlink" Target="https://adaro.com/id" TargetMode="External"/><Relationship Id="rId29" Type="http://schemas.openxmlformats.org/officeDocument/2006/relationships/hyperlink" Target="https://mlpmining.com/" TargetMode="External"/><Relationship Id="rId24" Type="http://schemas.openxmlformats.org/officeDocument/2006/relationships/hyperlink" Target="https://www.kpc.co.id/" TargetMode="External"/><Relationship Id="rId40" Type="http://schemas.openxmlformats.org/officeDocument/2006/relationships/hyperlink" Target="https://www.vale.com/indonesia" TargetMode="External"/><Relationship Id="rId45" Type="http://schemas.openxmlformats.org/officeDocument/2006/relationships/hyperlink" Target="https://www.medcoenergi.com/id/our-operation/oil_gas_ep/ajax_load_node/86" TargetMode="External"/><Relationship Id="rId66" Type="http://schemas.openxmlformats.org/officeDocument/2006/relationships/hyperlink" Target="https://www.petronas.com/media/media-releases/petronas-wins-north-ketapang-block-indonesia-petroleum-bid-round-2021-0" TargetMode="External"/><Relationship Id="rId87" Type="http://schemas.openxmlformats.org/officeDocument/2006/relationships/printerSettings" Target="../printerSettings/printerSettings15.bin"/><Relationship Id="rId61" Type="http://schemas.openxmlformats.org/officeDocument/2006/relationships/hyperlink" Target="https://www.job-tomori.com/ContactUs.aspx" TargetMode="External"/><Relationship Id="rId82" Type="http://schemas.openxmlformats.org/officeDocument/2006/relationships/hyperlink" Target="http://tiarabumi.com/" TargetMode="External"/><Relationship Id="rId19" Type="http://schemas.openxmlformats.org/officeDocument/2006/relationships/hyperlink" Target="https://ptfi.co.id/en"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6.bin"/><Relationship Id="rId1" Type="http://schemas.openxmlformats.org/officeDocument/2006/relationships/hyperlink" Target="https://eiti.org/document/standard"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document/standard" TargetMode="External"/><Relationship Id="rId7" Type="http://schemas.microsoft.com/office/2017/10/relationships/threadedComment" Target="../threadedComments/threadedComment1.x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unstats.un.org/unsd/nationalaccount/sna2008.asp"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hyperlink" Target="https://jdih.kemenkeu.go.id/in/home" TargetMode="External"/><Relationship Id="rId13" Type="http://schemas.openxmlformats.org/officeDocument/2006/relationships/printerSettings" Target="../printerSettings/printerSettings4.bin"/><Relationship Id="rId3" Type="http://schemas.openxmlformats.org/officeDocument/2006/relationships/hyperlink" Target="https://jdih.kemenkeu.go.id/in/home" TargetMode="External"/><Relationship Id="rId7" Type="http://schemas.openxmlformats.org/officeDocument/2006/relationships/hyperlink" Target="https://jdih.kemenkeu.go.id/in/home" TargetMode="External"/><Relationship Id="rId12" Type="http://schemas.openxmlformats.org/officeDocument/2006/relationships/hyperlink" Target="https://jdih.kemenkeu.go.id/in/home" TargetMode="External"/><Relationship Id="rId2" Type="http://schemas.openxmlformats.org/officeDocument/2006/relationships/hyperlink" Target="https://jdih.kemenkeu.go.id/in/home" TargetMode="External"/><Relationship Id="rId1" Type="http://schemas.openxmlformats.org/officeDocument/2006/relationships/hyperlink" Target="https://jdih.kemenkeu.go.id/in/home" TargetMode="External"/><Relationship Id="rId6" Type="http://schemas.openxmlformats.org/officeDocument/2006/relationships/hyperlink" Target="https://jdih.kemenkeu.go.id/in/home" TargetMode="External"/><Relationship Id="rId11" Type="http://schemas.openxmlformats.org/officeDocument/2006/relationships/hyperlink" Target="https://jdih.kemenkeu.go.id/in/home" TargetMode="External"/><Relationship Id="rId5" Type="http://schemas.openxmlformats.org/officeDocument/2006/relationships/hyperlink" Target="https://jdih.kemenkeu.go.id/in/home" TargetMode="External"/><Relationship Id="rId10" Type="http://schemas.openxmlformats.org/officeDocument/2006/relationships/hyperlink" Target="https://jdih.kemenkeu.go.id/in/home" TargetMode="External"/><Relationship Id="rId4" Type="http://schemas.openxmlformats.org/officeDocument/2006/relationships/hyperlink" Target="https://jdih.kemenkeu.go.id/in/home" TargetMode="External"/><Relationship Id="rId9" Type="http://schemas.openxmlformats.org/officeDocument/2006/relationships/hyperlink" Target="https://jdih.kemenkeu.go.id/in/hom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bo.esdm.go.id/" TargetMode="External"/><Relationship Id="rId3" Type="http://schemas.openxmlformats.org/officeDocument/2006/relationships/hyperlink" Target="https://peraturan.go.id/id/perpres-no-13-tahun-2018" TargetMode="External"/><Relationship Id="rId7" Type="http://schemas.openxmlformats.org/officeDocument/2006/relationships/hyperlink" Target="https://bo.esdm.go.id" TargetMode="External"/><Relationship Id="rId2" Type="http://schemas.openxmlformats.org/officeDocument/2006/relationships/hyperlink" Target="https://peraturan.go.id/id/perpres-no-13-tahun-2018" TargetMode="External"/><Relationship Id="rId1" Type="http://schemas.openxmlformats.org/officeDocument/2006/relationships/hyperlink" Target="https://peraturan.go.id/id/perpres-no-13-tahun-2018" TargetMode="External"/><Relationship Id="rId6" Type="http://schemas.openxmlformats.org/officeDocument/2006/relationships/hyperlink" Target="https://bo.esdm.go.id" TargetMode="External"/><Relationship Id="rId11" Type="http://schemas.openxmlformats.org/officeDocument/2006/relationships/printerSettings" Target="../printerSettings/printerSettings8.bin"/><Relationship Id="rId5" Type="http://schemas.openxmlformats.org/officeDocument/2006/relationships/hyperlink" Target="https://ahu.go.id/pencarian/profil-pemilik-manfaat" TargetMode="External"/><Relationship Id="rId10" Type="http://schemas.openxmlformats.org/officeDocument/2006/relationships/hyperlink" Target="https://bo.esdm.go.id/" TargetMode="External"/><Relationship Id="rId4" Type="http://schemas.openxmlformats.org/officeDocument/2006/relationships/hyperlink" Target="https://bo.esdm.go.id/" TargetMode="External"/><Relationship Id="rId9" Type="http://schemas.openxmlformats.org/officeDocument/2006/relationships/hyperlink" Target="https://bo.esdm.go.id/"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mind.id/pages/members" TargetMode="External"/><Relationship Id="rId3" Type="http://schemas.openxmlformats.org/officeDocument/2006/relationships/hyperlink" Target="https://peraturan.go.id/id/uu-no-19-tahun-2003" TargetMode="External"/><Relationship Id="rId7" Type="http://schemas.openxmlformats.org/officeDocument/2006/relationships/hyperlink" Target="https://mind.id/pages/members" TargetMode="External"/><Relationship Id="rId12" Type="http://schemas.openxmlformats.org/officeDocument/2006/relationships/printerSettings" Target="../printerSettings/printerSettings9.bin"/><Relationship Id="rId2" Type="http://schemas.openxmlformats.org/officeDocument/2006/relationships/hyperlink" Target="https://jdihn.go.id/" TargetMode="External"/><Relationship Id="rId1" Type="http://schemas.openxmlformats.org/officeDocument/2006/relationships/hyperlink" Target="https://mind.id/pages/members" TargetMode="External"/><Relationship Id="rId6" Type="http://schemas.openxmlformats.org/officeDocument/2006/relationships/hyperlink" Target="https://mind.id/pages/members" TargetMode="External"/><Relationship Id="rId11" Type="http://schemas.openxmlformats.org/officeDocument/2006/relationships/hyperlink" Target="https://mind.id/pages/members" TargetMode="External"/><Relationship Id="rId5" Type="http://schemas.openxmlformats.org/officeDocument/2006/relationships/hyperlink" Target="https://peraturan.go.id/id/uu-no-19-tahun-2003" TargetMode="External"/><Relationship Id="rId10" Type="http://schemas.openxmlformats.org/officeDocument/2006/relationships/hyperlink" Target="https://mind.id/pages/members" TargetMode="External"/><Relationship Id="rId4" Type="http://schemas.openxmlformats.org/officeDocument/2006/relationships/hyperlink" Target="https://peraturan.go.id/id/uu-no-19-tahun-2003" TargetMode="External"/><Relationship Id="rId9" Type="http://schemas.openxmlformats.org/officeDocument/2006/relationships/hyperlink" Target="https://mind.id/pages/memb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9BA5-871E-C54B-8AA3-7FC4F6597FF8}">
  <sheetPr codeName="Sheet1"/>
  <dimension ref="B1:G47"/>
  <sheetViews>
    <sheetView showGridLines="0" topLeftCell="A16" zoomScale="85" zoomScaleNormal="85" workbookViewId="0">
      <selection activeCell="O21" sqref="O21"/>
    </sheetView>
  </sheetViews>
  <sheetFormatPr defaultColWidth="4" defaultRowHeight="24" customHeight="1"/>
  <cols>
    <col min="1" max="1" width="4" style="4"/>
    <col min="2" max="2" width="4" style="4" hidden="1" customWidth="1"/>
    <col min="3" max="3" width="76.5" style="4" customWidth="1"/>
    <col min="4" max="4" width="2.75" style="4" customWidth="1"/>
    <col min="5" max="5" width="56" style="4" customWidth="1"/>
    <col min="6" max="6" width="2.75" style="4" customWidth="1"/>
    <col min="7" max="7" width="50.5" style="4" customWidth="1"/>
    <col min="8" max="16384" width="4" style="4"/>
  </cols>
  <sheetData>
    <row r="1" spans="3:7" ht="15.75" customHeight="1">
      <c r="C1" s="209"/>
    </row>
    <row r="2" spans="3:7" ht="15"/>
    <row r="3" spans="3:7" ht="15">
      <c r="E3" s="103"/>
      <c r="G3" s="103"/>
    </row>
    <row r="4" spans="3:7" ht="15">
      <c r="E4" s="103" t="s">
        <v>0</v>
      </c>
      <c r="G4" s="203" t="s">
        <v>1</v>
      </c>
    </row>
    <row r="5" spans="3:7" ht="15">
      <c r="E5" s="103" t="s">
        <v>2</v>
      </c>
      <c r="G5" s="203" t="s">
        <v>1</v>
      </c>
    </row>
    <row r="6" spans="3:7" ht="15"/>
    <row r="7" spans="3:7" ht="3.75" customHeight="1"/>
    <row r="8" spans="3:7" ht="3.75" customHeight="1"/>
    <row r="9" spans="3:7" ht="15"/>
    <row r="10" spans="3:7" ht="15">
      <c r="C10" s="204"/>
      <c r="D10" s="268"/>
      <c r="E10" s="268"/>
      <c r="F10" s="205"/>
      <c r="G10" s="205"/>
    </row>
    <row r="11" spans="3:7" ht="22.5">
      <c r="C11" s="272" t="s">
        <v>3</v>
      </c>
      <c r="D11" s="206"/>
      <c r="E11" s="206"/>
      <c r="F11" s="205"/>
      <c r="G11" s="205"/>
    </row>
    <row r="12" spans="3:7" ht="15.95">
      <c r="C12" s="289" t="s">
        <v>4</v>
      </c>
      <c r="D12" s="250"/>
      <c r="E12" s="250"/>
      <c r="F12" s="251"/>
      <c r="G12" s="251"/>
    </row>
    <row r="13" spans="3:7" ht="15.95">
      <c r="C13" s="252"/>
      <c r="D13" s="253"/>
      <c r="E13" s="253"/>
      <c r="F13" s="251"/>
      <c r="G13" s="251"/>
    </row>
    <row r="14" spans="3:7" ht="15.95">
      <c r="C14" s="254" t="s">
        <v>5</v>
      </c>
      <c r="D14" s="253"/>
      <c r="E14" s="253"/>
      <c r="F14" s="251"/>
      <c r="G14" s="251"/>
    </row>
    <row r="15" spans="3:7" ht="15.95">
      <c r="C15" s="425"/>
      <c r="D15" s="425"/>
      <c r="E15" s="425"/>
      <c r="F15" s="251"/>
      <c r="G15" s="251"/>
    </row>
    <row r="16" spans="3:7" ht="15.95">
      <c r="C16" s="266"/>
      <c r="D16" s="266"/>
      <c r="E16" s="266"/>
      <c r="F16" s="251"/>
      <c r="G16" s="251"/>
    </row>
    <row r="17" spans="3:7" ht="15.95">
      <c r="C17" s="255" t="s">
        <v>6</v>
      </c>
      <c r="D17" s="256"/>
      <c r="E17" s="256"/>
      <c r="F17" s="251"/>
      <c r="G17" s="251"/>
    </row>
    <row r="18" spans="3:7" ht="15.95">
      <c r="C18" s="257" t="s">
        <v>7</v>
      </c>
      <c r="D18" s="256"/>
      <c r="E18" s="256"/>
      <c r="F18" s="251"/>
      <c r="G18" s="251"/>
    </row>
    <row r="19" spans="3:7" ht="15.95">
      <c r="C19" s="257" t="s">
        <v>8</v>
      </c>
      <c r="D19" s="256"/>
      <c r="E19" s="256"/>
      <c r="F19" s="251"/>
      <c r="G19" s="251"/>
    </row>
    <row r="20" spans="3:7" ht="31.15" customHeight="1">
      <c r="C20" s="426" t="s">
        <v>9</v>
      </c>
      <c r="D20" s="426"/>
      <c r="E20" s="426"/>
      <c r="F20" s="251"/>
      <c r="G20" s="251"/>
    </row>
    <row r="21" spans="3:7" ht="32.25" customHeight="1">
      <c r="C21" s="426" t="s">
        <v>10</v>
      </c>
      <c r="D21" s="426"/>
      <c r="E21" s="426"/>
      <c r="F21" s="251"/>
      <c r="G21" s="251"/>
    </row>
    <row r="22" spans="3:7" ht="15.95">
      <c r="C22" s="256"/>
      <c r="D22" s="256"/>
      <c r="E22" s="256"/>
      <c r="F22" s="251"/>
      <c r="G22" s="251"/>
    </row>
    <row r="23" spans="3:7" ht="15.95">
      <c r="C23" s="255" t="s">
        <v>11</v>
      </c>
      <c r="D23" s="257"/>
      <c r="E23" s="257"/>
      <c r="F23" s="251"/>
      <c r="G23" s="251"/>
    </row>
    <row r="24" spans="3:7" ht="15.95">
      <c r="C24" s="258"/>
      <c r="D24" s="258"/>
      <c r="E24" s="258"/>
      <c r="F24" s="251"/>
      <c r="G24" s="251"/>
    </row>
    <row r="25" spans="3:7" ht="15.95">
      <c r="C25" s="522" t="s">
        <v>12</v>
      </c>
      <c r="D25" s="522"/>
      <c r="E25" s="522"/>
      <c r="F25" s="522"/>
      <c r="G25" s="522"/>
    </row>
    <row r="26" spans="3:7" s="135" customFormat="1" ht="15">
      <c r="C26" s="210"/>
      <c r="D26" s="210"/>
      <c r="E26" s="211"/>
    </row>
    <row r="27" spans="3:7" ht="15">
      <c r="C27" s="134" t="s">
        <v>13</v>
      </c>
      <c r="E27" s="212" t="s">
        <v>14</v>
      </c>
      <c r="G27" s="137" t="s">
        <v>15</v>
      </c>
    </row>
    <row r="28" spans="3:7" s="135" customFormat="1" ht="15">
      <c r="C28" s="213"/>
      <c r="E28" s="213"/>
      <c r="G28" s="213"/>
    </row>
    <row r="29" spans="3:7" ht="15">
      <c r="C29" s="207" t="s">
        <v>16</v>
      </c>
      <c r="D29" s="208"/>
      <c r="E29" s="214"/>
      <c r="F29" s="205"/>
      <c r="G29" s="205"/>
    </row>
    <row r="30" spans="3:7" ht="15">
      <c r="C30" s="273"/>
      <c r="D30" s="273"/>
      <c r="E30" s="215"/>
    </row>
    <row r="31" spans="3:7" ht="15"/>
    <row r="32" spans="3:7" ht="15.75" customHeight="1">
      <c r="C32" s="216" t="s">
        <v>17</v>
      </c>
      <c r="D32" s="217"/>
      <c r="E32" s="218" t="s">
        <v>18</v>
      </c>
      <c r="F32" s="219"/>
      <c r="G32" s="216" t="s">
        <v>19</v>
      </c>
    </row>
    <row r="33" spans="2:7" ht="43.5" customHeight="1">
      <c r="C33" s="220" t="s">
        <v>20</v>
      </c>
      <c r="D33" s="217"/>
      <c r="E33" s="221" t="s">
        <v>21</v>
      </c>
      <c r="F33" s="222"/>
      <c r="G33" s="220" t="s">
        <v>22</v>
      </c>
    </row>
    <row r="34" spans="2:7" ht="31.5" customHeight="1">
      <c r="C34" s="220" t="s">
        <v>23</v>
      </c>
      <c r="D34" s="217"/>
      <c r="E34" s="223" t="s">
        <v>24</v>
      </c>
      <c r="F34" s="222"/>
      <c r="G34" s="427" t="s">
        <v>25</v>
      </c>
    </row>
    <row r="35" spans="2:7" ht="24" customHeight="1">
      <c r="C35" s="220" t="s">
        <v>26</v>
      </c>
      <c r="D35" s="217"/>
      <c r="E35" s="221" t="s">
        <v>27</v>
      </c>
      <c r="F35" s="222"/>
      <c r="G35" s="427"/>
    </row>
    <row r="36" spans="2:7" ht="48" customHeight="1">
      <c r="C36" s="224" t="s">
        <v>28</v>
      </c>
      <c r="D36" s="217"/>
      <c r="E36" s="288" t="s">
        <v>29</v>
      </c>
      <c r="F36" s="225"/>
      <c r="G36" s="261"/>
    </row>
    <row r="37" spans="2:7" ht="12" customHeight="1"/>
    <row r="38" spans="2:7" ht="15">
      <c r="C38" s="273"/>
      <c r="D38" s="273"/>
      <c r="E38" s="273"/>
      <c r="F38" s="273"/>
    </row>
    <row r="39" spans="2:7" ht="15">
      <c r="C39" s="269" t="s">
        <v>30</v>
      </c>
      <c r="D39" s="226"/>
      <c r="E39" s="227"/>
      <c r="F39" s="226"/>
      <c r="G39" s="226"/>
    </row>
    <row r="40" spans="2:7" ht="15">
      <c r="C40" s="424" t="s">
        <v>31</v>
      </c>
      <c r="D40" s="424"/>
      <c r="E40" s="424"/>
      <c r="F40" s="424"/>
      <c r="G40" s="424"/>
    </row>
    <row r="41" spans="2:7" ht="15">
      <c r="B41" s="88" t="s">
        <v>32</v>
      </c>
      <c r="C41" s="267" t="s">
        <v>33</v>
      </c>
      <c r="D41" s="88"/>
      <c r="E41" s="173"/>
      <c r="F41" s="88"/>
      <c r="G41" s="175"/>
    </row>
    <row r="42" spans="2:7" ht="15"/>
    <row r="43" spans="2:7" ht="15"/>
    <row r="44" spans="2:7" ht="15"/>
    <row r="45" spans="2:7" ht="15"/>
    <row r="46" spans="2:7" ht="15"/>
    <row r="47" spans="2:7" ht="15"/>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D3DC-CC57-43B3-B088-970625B65C3A}">
  <dimension ref="A1:U9"/>
  <sheetViews>
    <sheetView topLeftCell="A2" zoomScale="50" zoomScaleNormal="50" zoomScalePageLayoutView="60" workbookViewId="0">
      <selection activeCell="F10" sqref="F10"/>
    </sheetView>
  </sheetViews>
  <sheetFormatPr defaultColWidth="10.5" defaultRowHeight="15.95"/>
  <cols>
    <col min="1" max="1" width="18.25" style="234" customWidth="1"/>
    <col min="2" max="2" width="47.5" style="234" bestFit="1" customWidth="1"/>
    <col min="3" max="3" width="3" style="234" customWidth="1"/>
    <col min="4" max="4" width="39" style="234" customWidth="1"/>
    <col min="5" max="5" width="3" style="234" customWidth="1"/>
    <col min="6" max="6" width="40.125" style="234" customWidth="1"/>
    <col min="7" max="7" width="3" style="234" customWidth="1"/>
    <col min="8" max="8" width="28.5" style="234" customWidth="1"/>
    <col min="9" max="9" width="3" style="234" customWidth="1"/>
    <col min="10" max="10" width="61.62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257</v>
      </c>
    </row>
    <row r="3" spans="1:21" s="342" customFormat="1" ht="75">
      <c r="A3" s="31" t="s">
        <v>258</v>
      </c>
      <c r="B3" s="303" t="s">
        <v>259</v>
      </c>
      <c r="C3" s="340"/>
      <c r="D3" s="311" t="s">
        <v>199</v>
      </c>
      <c r="E3" s="340"/>
      <c r="F3" s="341"/>
      <c r="G3" s="340"/>
      <c r="H3" s="341"/>
      <c r="I3" s="340"/>
      <c r="J3" s="6"/>
      <c r="L3" s="6"/>
      <c r="N3" s="36"/>
      <c r="P3" s="36"/>
      <c r="R3" s="36"/>
      <c r="T3" s="36"/>
    </row>
    <row r="4" spans="1:21" s="343" customFormat="1" ht="18.95">
      <c r="B4" s="344"/>
      <c r="D4" s="345"/>
      <c r="F4" s="345"/>
      <c r="H4" s="345"/>
      <c r="J4" s="344"/>
      <c r="L4" s="312"/>
      <c r="N4" s="344"/>
      <c r="P4" s="344"/>
      <c r="R4" s="344"/>
      <c r="T4" s="344"/>
    </row>
    <row r="5" spans="1:21" s="343" customFormat="1" ht="101.45" customHeight="1">
      <c r="B5" s="344" t="s">
        <v>103</v>
      </c>
      <c r="D5" s="321" t="s">
        <v>104</v>
      </c>
      <c r="E5" s="322"/>
      <c r="F5" s="321" t="s">
        <v>105</v>
      </c>
      <c r="G5" s="322"/>
      <c r="H5" s="321" t="s">
        <v>106</v>
      </c>
      <c r="I5" s="320"/>
      <c r="J5" s="323" t="s">
        <v>107</v>
      </c>
      <c r="K5" s="346"/>
      <c r="L5" s="323" t="s">
        <v>108</v>
      </c>
      <c r="M5" s="346"/>
      <c r="N5" s="347" t="s">
        <v>109</v>
      </c>
      <c r="O5" s="346"/>
      <c r="P5" s="347" t="s">
        <v>110</v>
      </c>
      <c r="Q5" s="346"/>
      <c r="R5" s="347" t="s">
        <v>111</v>
      </c>
      <c r="S5" s="346"/>
      <c r="T5" s="347" t="s">
        <v>112</v>
      </c>
      <c r="U5" s="346"/>
    </row>
    <row r="6" spans="1:21" s="343" customFormat="1" ht="18.95">
      <c r="B6" s="344"/>
      <c r="D6" s="345"/>
      <c r="F6" s="345"/>
      <c r="H6" s="345"/>
      <c r="J6" s="344"/>
      <c r="L6" s="316"/>
      <c r="N6" s="344"/>
      <c r="P6" s="344"/>
      <c r="R6" s="344"/>
      <c r="T6" s="344"/>
    </row>
    <row r="7" spans="1:21" s="4" customFormat="1" ht="115.15" customHeight="1">
      <c r="A7" s="12"/>
      <c r="B7" s="300" t="s">
        <v>260</v>
      </c>
      <c r="C7" s="7"/>
      <c r="D7" s="348" t="s">
        <v>116</v>
      </c>
      <c r="E7" s="7"/>
      <c r="F7" s="309" t="s">
        <v>261</v>
      </c>
      <c r="G7" s="18"/>
      <c r="H7" s="309" t="s">
        <v>262</v>
      </c>
      <c r="I7" s="18"/>
      <c r="J7" s="467"/>
      <c r="K7" s="19"/>
      <c r="L7" s="299"/>
      <c r="M7" s="19"/>
      <c r="N7" s="36"/>
      <c r="O7" s="19"/>
      <c r="P7" s="36"/>
      <c r="Q7" s="19"/>
      <c r="R7" s="36"/>
      <c r="S7" s="19"/>
      <c r="T7" s="36"/>
      <c r="U7" s="19"/>
    </row>
    <row r="8" spans="1:21" s="4" customFormat="1" ht="115.15" customHeight="1">
      <c r="A8" s="13"/>
      <c r="B8" s="301" t="s">
        <v>263</v>
      </c>
      <c r="C8" s="8"/>
      <c r="D8" s="348" t="s">
        <v>116</v>
      </c>
      <c r="E8" s="7"/>
      <c r="F8" s="309" t="s">
        <v>261</v>
      </c>
      <c r="G8" s="20"/>
      <c r="H8" s="309" t="s">
        <v>262</v>
      </c>
      <c r="I8" s="20"/>
      <c r="J8" s="468"/>
      <c r="K8" s="343"/>
      <c r="L8" s="299"/>
      <c r="M8" s="343"/>
      <c r="N8" s="36"/>
      <c r="O8" s="343"/>
      <c r="P8" s="36"/>
      <c r="Q8" s="343"/>
      <c r="R8" s="36"/>
      <c r="S8" s="343"/>
      <c r="T8" s="36"/>
      <c r="U8" s="343"/>
    </row>
    <row r="9" spans="1:21" s="4" customFormat="1" ht="214.5" customHeight="1">
      <c r="A9" s="14"/>
      <c r="B9" s="302" t="s">
        <v>264</v>
      </c>
      <c r="C9" s="8"/>
      <c r="D9" s="348" t="s">
        <v>116</v>
      </c>
      <c r="E9" s="10"/>
      <c r="F9" s="309" t="s">
        <v>261</v>
      </c>
      <c r="G9" s="20"/>
      <c r="H9" s="309" t="s">
        <v>262</v>
      </c>
      <c r="I9" s="20"/>
      <c r="J9" s="469"/>
      <c r="K9" s="342"/>
      <c r="L9" s="299"/>
      <c r="M9" s="342"/>
      <c r="N9" s="36"/>
      <c r="O9" s="342"/>
      <c r="P9" s="36"/>
      <c r="Q9" s="342"/>
      <c r="R9" s="36"/>
      <c r="S9" s="342"/>
      <c r="T9" s="36"/>
      <c r="U9" s="342"/>
    </row>
  </sheetData>
  <mergeCells count="1">
    <mergeCell ref="J7:J9"/>
  </mergeCells>
  <phoneticPr fontId="78" type="noConversion"/>
  <pageMargins left="0.7" right="0.7" top="0.75" bottom="0.75" header="0.3" footer="0.3"/>
  <pageSetup paperSize="8"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D23CA-232C-40F6-9F5B-A3885425CD51}">
  <dimension ref="A1:U27"/>
  <sheetViews>
    <sheetView topLeftCell="D12" zoomScale="50" zoomScaleNormal="50" workbookViewId="0">
      <selection activeCell="D12" sqref="D12"/>
    </sheetView>
  </sheetViews>
  <sheetFormatPr defaultColWidth="10.5" defaultRowHeight="15.95"/>
  <cols>
    <col min="1" max="1" width="15.75" style="234" customWidth="1"/>
    <col min="2" max="2" width="29.75" style="234" customWidth="1"/>
    <col min="3" max="3" width="3" style="234" customWidth="1"/>
    <col min="4" max="4" width="38.5" style="234" customWidth="1"/>
    <col min="5" max="5" width="3" style="234" customWidth="1"/>
    <col min="6" max="6" width="29.5" style="234" customWidth="1"/>
    <col min="7" max="7" width="3" style="234" customWidth="1"/>
    <col min="8" max="8" width="29.5"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265</v>
      </c>
    </row>
    <row r="3" spans="1:21" s="30" customFormat="1" ht="150">
      <c r="A3" s="31" t="s">
        <v>266</v>
      </c>
      <c r="B3" s="32" t="s">
        <v>267</v>
      </c>
      <c r="C3" s="33"/>
      <c r="D3" s="9" t="s">
        <v>199</v>
      </c>
      <c r="E3" s="33"/>
      <c r="F3" s="34"/>
      <c r="G3" s="33"/>
      <c r="H3" s="34"/>
      <c r="I3" s="33"/>
      <c r="J3" s="6"/>
      <c r="L3" s="6"/>
      <c r="N3" s="36"/>
      <c r="P3" s="36"/>
      <c r="R3" s="36"/>
      <c r="T3" s="36"/>
    </row>
    <row r="4" spans="1:21" s="1" customFormat="1" ht="18.95">
      <c r="B4" s="2"/>
      <c r="D4" s="2"/>
      <c r="F4" s="2"/>
      <c r="H4" s="2"/>
      <c r="J4" s="3"/>
      <c r="L4" s="40"/>
      <c r="N4" s="3"/>
    </row>
    <row r="5" spans="1:21" s="1" customFormat="1" ht="75.95">
      <c r="B5" s="2" t="s">
        <v>103</v>
      </c>
      <c r="D5" s="81" t="s">
        <v>104</v>
      </c>
      <c r="E5" s="45"/>
      <c r="F5" s="81" t="s">
        <v>105</v>
      </c>
      <c r="G5" s="45"/>
      <c r="H5" s="81" t="s">
        <v>106</v>
      </c>
      <c r="I5" s="53"/>
      <c r="J5" s="46" t="s">
        <v>107</v>
      </c>
      <c r="K5" s="28"/>
      <c r="L5" s="46" t="s">
        <v>108</v>
      </c>
      <c r="M5" s="28"/>
      <c r="N5" s="29" t="s">
        <v>109</v>
      </c>
      <c r="O5" s="28"/>
      <c r="P5" s="29" t="s">
        <v>110</v>
      </c>
      <c r="Q5" s="28"/>
      <c r="R5" s="29" t="s">
        <v>111</v>
      </c>
      <c r="S5" s="28"/>
      <c r="T5" s="29" t="s">
        <v>112</v>
      </c>
      <c r="U5" s="28"/>
    </row>
    <row r="6" spans="1:21" s="1" customFormat="1" ht="18.95">
      <c r="B6" s="2"/>
      <c r="D6" s="2"/>
      <c r="F6" s="2"/>
      <c r="H6" s="2"/>
      <c r="J6" s="3"/>
      <c r="L6" s="38"/>
      <c r="N6" s="3"/>
      <c r="P6" s="3"/>
      <c r="R6" s="3"/>
      <c r="T6" s="3"/>
    </row>
    <row r="7" spans="1:21" s="30" customFormat="1" ht="30">
      <c r="A7" s="42" t="s">
        <v>134</v>
      </c>
      <c r="B7" s="265" t="s">
        <v>268</v>
      </c>
      <c r="D7" s="5" t="s">
        <v>136</v>
      </c>
      <c r="F7" s="43"/>
      <c r="H7" s="43"/>
      <c r="J7" s="44"/>
      <c r="L7" s="6"/>
    </row>
    <row r="8" spans="1:21" s="1" customFormat="1" ht="18.95">
      <c r="B8" s="2"/>
      <c r="D8" s="2"/>
      <c r="F8" s="2"/>
      <c r="H8" s="2"/>
      <c r="J8" s="3"/>
      <c r="L8" s="38"/>
      <c r="N8" s="3"/>
      <c r="P8" s="3"/>
      <c r="R8" s="3"/>
      <c r="T8" s="3"/>
    </row>
    <row r="9" spans="1:21" s="4" customFormat="1" ht="53.25" customHeight="1">
      <c r="A9" s="12"/>
      <c r="B9" s="26" t="s">
        <v>269</v>
      </c>
      <c r="C9" s="7"/>
      <c r="D9" s="16"/>
      <c r="E9" s="7"/>
      <c r="F9" s="16"/>
      <c r="G9" s="18"/>
      <c r="H9" s="16"/>
      <c r="I9" s="18"/>
      <c r="J9" s="35"/>
      <c r="K9" s="19"/>
      <c r="L9" s="40"/>
      <c r="M9" s="19"/>
      <c r="N9" s="35"/>
      <c r="O9" s="19"/>
      <c r="P9" s="35"/>
      <c r="Q9" s="19"/>
      <c r="R9" s="35"/>
      <c r="S9" s="19"/>
      <c r="T9" s="35"/>
      <c r="U9" s="19"/>
    </row>
    <row r="10" spans="1:21" s="4" customFormat="1" ht="53.25" customHeight="1">
      <c r="A10" s="13"/>
      <c r="B10" s="22" t="s">
        <v>270</v>
      </c>
      <c r="C10" s="8"/>
      <c r="D10" s="472" t="s">
        <v>271</v>
      </c>
      <c r="E10" s="8"/>
      <c r="F10" s="474" t="s">
        <v>272</v>
      </c>
      <c r="G10" s="20"/>
      <c r="H10" s="85" t="s">
        <v>171</v>
      </c>
      <c r="I10" s="20"/>
      <c r="J10" s="475" t="s">
        <v>273</v>
      </c>
      <c r="K10" s="1"/>
      <c r="L10" s="6"/>
      <c r="M10" s="1"/>
      <c r="N10" s="36"/>
      <c r="O10" s="1"/>
      <c r="P10" s="36"/>
      <c r="Q10" s="1"/>
      <c r="R10" s="36"/>
      <c r="S10" s="1"/>
      <c r="T10" s="36"/>
      <c r="U10" s="1"/>
    </row>
    <row r="11" spans="1:21" s="4" customFormat="1" ht="53.25" customHeight="1">
      <c r="A11" s="13"/>
      <c r="B11" s="22" t="s">
        <v>274</v>
      </c>
      <c r="C11" s="8"/>
      <c r="D11" s="473"/>
      <c r="E11" s="8"/>
      <c r="F11" s="471"/>
      <c r="G11" s="20"/>
      <c r="H11" s="85" t="s">
        <v>171</v>
      </c>
      <c r="I11" s="20"/>
      <c r="J11" s="468"/>
      <c r="K11" s="30"/>
      <c r="L11" s="6"/>
      <c r="M11" s="30"/>
      <c r="N11" s="36"/>
      <c r="O11" s="30"/>
      <c r="P11" s="36"/>
      <c r="Q11" s="30"/>
      <c r="R11" s="36"/>
      <c r="S11" s="30"/>
      <c r="T11" s="36"/>
      <c r="U11" s="30"/>
    </row>
    <row r="12" spans="1:21" s="4" customFormat="1" ht="53.25" customHeight="1">
      <c r="A12" s="13"/>
      <c r="B12" s="24" t="s">
        <v>275</v>
      </c>
      <c r="C12" s="8"/>
      <c r="D12" s="9" t="s">
        <v>276</v>
      </c>
      <c r="E12" s="8"/>
      <c r="F12" s="9" t="s">
        <v>277</v>
      </c>
      <c r="G12" s="234"/>
      <c r="H12" s="85" t="s">
        <v>278</v>
      </c>
      <c r="I12" s="234"/>
      <c r="J12" s="468"/>
      <c r="K12" s="1"/>
      <c r="L12" s="6"/>
      <c r="M12" s="1"/>
      <c r="N12" s="36"/>
      <c r="O12" s="1"/>
      <c r="P12" s="36"/>
      <c r="Q12" s="1"/>
      <c r="R12" s="36"/>
      <c r="S12" s="1"/>
      <c r="T12" s="36"/>
      <c r="U12" s="1"/>
    </row>
    <row r="13" spans="1:21" s="4" customFormat="1" ht="53.25" customHeight="1">
      <c r="A13" s="13"/>
      <c r="B13" s="24" t="str">
        <f>LEFT(B12,SEARCH(",",B12))&amp;" value"</f>
        <v>Crude oil (2709), value</v>
      </c>
      <c r="C13" s="8"/>
      <c r="D13" s="9" t="s">
        <v>82</v>
      </c>
      <c r="E13" s="8"/>
      <c r="F13" s="9" t="s">
        <v>279</v>
      </c>
      <c r="G13" s="234"/>
      <c r="H13" s="85" t="s">
        <v>171</v>
      </c>
      <c r="I13" s="234"/>
      <c r="J13" s="468"/>
      <c r="K13" s="19"/>
      <c r="L13" s="6"/>
      <c r="M13" s="19"/>
      <c r="N13" s="36"/>
      <c r="O13" s="19"/>
      <c r="P13" s="36"/>
      <c r="Q13" s="19"/>
      <c r="R13" s="36"/>
      <c r="S13" s="19"/>
      <c r="T13" s="36"/>
      <c r="U13" s="19"/>
    </row>
    <row r="14" spans="1:21" s="4" customFormat="1" ht="53.25" customHeight="1">
      <c r="A14" s="13"/>
      <c r="B14" s="24" t="s">
        <v>280</v>
      </c>
      <c r="C14" s="8"/>
      <c r="D14" s="9" t="s">
        <v>281</v>
      </c>
      <c r="E14" s="8"/>
      <c r="F14" s="9" t="s">
        <v>277</v>
      </c>
      <c r="G14" s="234"/>
      <c r="H14" s="85" t="s">
        <v>282</v>
      </c>
      <c r="I14" s="234"/>
      <c r="J14" s="468"/>
      <c r="K14" s="19"/>
      <c r="L14" s="6"/>
      <c r="M14" s="19"/>
      <c r="N14" s="36"/>
      <c r="O14" s="19"/>
      <c r="P14" s="36"/>
      <c r="Q14" s="19"/>
      <c r="R14" s="36"/>
      <c r="S14" s="19"/>
      <c r="T14" s="36"/>
      <c r="U14" s="19"/>
    </row>
    <row r="15" spans="1:21" s="4" customFormat="1" ht="53.25" customHeight="1">
      <c r="A15" s="13"/>
      <c r="B15" s="24" t="str">
        <f>LEFT(B14,SEARCH(",",B14))&amp;" value"</f>
        <v>Natural gas (2711), value</v>
      </c>
      <c r="C15" s="8"/>
      <c r="D15" s="9" t="s">
        <v>82</v>
      </c>
      <c r="E15" s="8"/>
      <c r="F15" s="9" t="s">
        <v>279</v>
      </c>
      <c r="G15" s="234"/>
      <c r="H15" s="85" t="s">
        <v>171</v>
      </c>
      <c r="I15" s="234"/>
      <c r="J15" s="468"/>
      <c r="K15" s="19"/>
      <c r="L15" s="6"/>
      <c r="M15" s="19"/>
      <c r="N15" s="36"/>
      <c r="O15" s="19"/>
      <c r="P15" s="36"/>
      <c r="Q15" s="19"/>
      <c r="R15" s="36"/>
      <c r="S15" s="19"/>
      <c r="T15" s="36"/>
      <c r="U15" s="19"/>
    </row>
    <row r="16" spans="1:21" s="4" customFormat="1" ht="53.25" customHeight="1">
      <c r="A16" s="13"/>
      <c r="B16" s="24" t="s">
        <v>283</v>
      </c>
      <c r="C16" s="8"/>
      <c r="D16" s="9" t="s">
        <v>284</v>
      </c>
      <c r="E16" s="8"/>
      <c r="F16" s="9" t="s">
        <v>285</v>
      </c>
      <c r="G16" s="234"/>
      <c r="H16" s="85" t="s">
        <v>286</v>
      </c>
      <c r="I16" s="234"/>
      <c r="J16" s="468"/>
      <c r="K16" s="234"/>
      <c r="L16" s="6"/>
      <c r="M16" s="234"/>
      <c r="N16" s="36"/>
      <c r="O16" s="234"/>
      <c r="P16" s="36"/>
      <c r="Q16" s="234"/>
      <c r="R16" s="36"/>
      <c r="S16" s="234"/>
      <c r="T16" s="36"/>
      <c r="U16" s="234"/>
    </row>
    <row r="17" spans="1:21" s="4" customFormat="1" ht="53.25" customHeight="1">
      <c r="A17" s="13"/>
      <c r="B17" s="24" t="str">
        <f>LEFT(B16,SEARCH(",",B16))&amp;" value"</f>
        <v>Gold (7108), value</v>
      </c>
      <c r="C17" s="8"/>
      <c r="D17" s="9" t="s">
        <v>82</v>
      </c>
      <c r="E17" s="8"/>
      <c r="F17" s="9" t="s">
        <v>279</v>
      </c>
      <c r="G17" s="234"/>
      <c r="H17" s="85" t="s">
        <v>171</v>
      </c>
      <c r="I17" s="234"/>
      <c r="J17" s="468"/>
      <c r="K17" s="234"/>
      <c r="L17" s="6"/>
      <c r="M17" s="234"/>
      <c r="N17" s="36"/>
      <c r="O17" s="234"/>
      <c r="P17" s="36"/>
      <c r="Q17" s="234"/>
      <c r="R17" s="36"/>
      <c r="S17" s="234"/>
      <c r="T17" s="36"/>
      <c r="U17" s="234"/>
    </row>
    <row r="18" spans="1:21" s="4" customFormat="1" ht="53.25" customHeight="1">
      <c r="A18" s="13"/>
      <c r="B18" s="24" t="s">
        <v>287</v>
      </c>
      <c r="C18" s="8"/>
      <c r="D18" s="9" t="s">
        <v>288</v>
      </c>
      <c r="E18" s="8"/>
      <c r="F18" s="9" t="s">
        <v>285</v>
      </c>
      <c r="G18" s="234"/>
      <c r="H18" s="85" t="s">
        <v>286</v>
      </c>
      <c r="I18" s="234"/>
      <c r="J18" s="468"/>
      <c r="K18" s="234"/>
      <c r="L18" s="6"/>
      <c r="M18" s="234"/>
      <c r="N18" s="36"/>
      <c r="O18" s="234"/>
      <c r="P18" s="36"/>
      <c r="Q18" s="234"/>
      <c r="R18" s="36"/>
      <c r="S18" s="234"/>
      <c r="T18" s="36"/>
      <c r="U18" s="234"/>
    </row>
    <row r="19" spans="1:21" s="4" customFormat="1" ht="53.25" customHeight="1">
      <c r="A19" s="13"/>
      <c r="B19" s="24" t="str">
        <f>LEFT(B18,SEARCH(",",B18))&amp;" value"</f>
        <v>Silver (7106), value</v>
      </c>
      <c r="C19" s="8"/>
      <c r="D19" s="9" t="s">
        <v>82</v>
      </c>
      <c r="E19" s="8"/>
      <c r="F19" s="9" t="s">
        <v>279</v>
      </c>
      <c r="G19" s="234"/>
      <c r="H19" s="85" t="s">
        <v>171</v>
      </c>
      <c r="I19" s="234"/>
      <c r="J19" s="468"/>
      <c r="K19" s="234"/>
      <c r="L19" s="6"/>
      <c r="M19" s="234"/>
      <c r="N19" s="36"/>
      <c r="O19" s="234"/>
      <c r="P19" s="36"/>
      <c r="Q19" s="234"/>
      <c r="R19" s="36"/>
      <c r="S19" s="234"/>
      <c r="T19" s="36"/>
      <c r="U19" s="234"/>
    </row>
    <row r="20" spans="1:21" s="4" customFormat="1" ht="53.25" customHeight="1">
      <c r="A20" s="13"/>
      <c r="B20" s="24" t="s">
        <v>289</v>
      </c>
      <c r="C20" s="8"/>
      <c r="D20" s="9" t="s">
        <v>290</v>
      </c>
      <c r="E20" s="8"/>
      <c r="F20" s="9" t="s">
        <v>291</v>
      </c>
      <c r="G20" s="234"/>
      <c r="H20" s="85" t="s">
        <v>292</v>
      </c>
      <c r="I20" s="234"/>
      <c r="J20" s="468"/>
      <c r="K20" s="234"/>
      <c r="L20" s="6"/>
      <c r="M20" s="234"/>
      <c r="N20" s="36"/>
      <c r="O20" s="234"/>
      <c r="P20" s="36"/>
      <c r="Q20" s="234"/>
      <c r="R20" s="36"/>
      <c r="S20" s="234"/>
      <c r="T20" s="36"/>
      <c r="U20" s="234"/>
    </row>
    <row r="21" spans="1:21" s="4" customFormat="1" ht="53.25" customHeight="1">
      <c r="A21" s="13"/>
      <c r="B21" s="24" t="str">
        <f>LEFT(B20,SEARCH(",",B20))&amp;" value"</f>
        <v>Coal (2701), value</v>
      </c>
      <c r="C21" s="8"/>
      <c r="D21" s="9" t="s">
        <v>82</v>
      </c>
      <c r="E21" s="8"/>
      <c r="F21" s="9" t="s">
        <v>279</v>
      </c>
      <c r="G21" s="234"/>
      <c r="H21" s="85" t="s">
        <v>171</v>
      </c>
      <c r="I21" s="234"/>
      <c r="J21" s="468"/>
      <c r="K21" s="234"/>
      <c r="L21" s="6"/>
      <c r="M21" s="234"/>
      <c r="N21" s="36"/>
      <c r="O21" s="234"/>
      <c r="P21" s="36"/>
      <c r="Q21" s="234"/>
      <c r="R21" s="36"/>
      <c r="S21" s="234"/>
      <c r="T21" s="36"/>
      <c r="U21" s="234"/>
    </row>
    <row r="22" spans="1:21" s="4" customFormat="1" ht="53.25" customHeight="1">
      <c r="A22" s="13"/>
      <c r="B22" s="24" t="s">
        <v>293</v>
      </c>
      <c r="C22" s="8"/>
      <c r="D22" s="9" t="s">
        <v>82</v>
      </c>
      <c r="E22" s="8"/>
      <c r="F22" s="9" t="s">
        <v>285</v>
      </c>
      <c r="G22" s="234"/>
      <c r="H22" s="85" t="s">
        <v>171</v>
      </c>
      <c r="I22" s="234"/>
      <c r="J22" s="468"/>
      <c r="K22" s="234"/>
      <c r="L22" s="6"/>
      <c r="M22" s="234"/>
      <c r="N22" s="36"/>
      <c r="O22" s="234"/>
      <c r="P22" s="36"/>
      <c r="Q22" s="234"/>
      <c r="R22" s="36"/>
      <c r="S22" s="234"/>
      <c r="T22" s="36"/>
      <c r="U22" s="234"/>
    </row>
    <row r="23" spans="1:21" s="4" customFormat="1" ht="53.25" customHeight="1">
      <c r="A23" s="13"/>
      <c r="B23" s="24" t="str">
        <f>LEFT(B22,SEARCH(",",B22))&amp;" value"</f>
        <v>Copper (2603), value</v>
      </c>
      <c r="C23" s="8"/>
      <c r="D23" s="9" t="s">
        <v>82</v>
      </c>
      <c r="E23" s="8"/>
      <c r="F23" s="9" t="s">
        <v>279</v>
      </c>
      <c r="G23" s="234"/>
      <c r="H23" s="85" t="s">
        <v>171</v>
      </c>
      <c r="I23" s="234"/>
      <c r="J23" s="468"/>
      <c r="K23" s="234"/>
      <c r="L23" s="6"/>
      <c r="M23" s="234"/>
      <c r="N23" s="36"/>
      <c r="O23" s="234"/>
      <c r="P23" s="36"/>
      <c r="Q23" s="234"/>
      <c r="R23" s="36"/>
      <c r="S23" s="234"/>
      <c r="T23" s="36"/>
      <c r="U23" s="234"/>
    </row>
    <row r="24" spans="1:21" s="4" customFormat="1" ht="53.25" customHeight="1">
      <c r="A24" s="13"/>
      <c r="B24" s="24" t="s">
        <v>294</v>
      </c>
      <c r="C24" s="8"/>
      <c r="D24" s="9" t="s">
        <v>295</v>
      </c>
      <c r="E24" s="8"/>
      <c r="F24" s="9" t="s">
        <v>296</v>
      </c>
      <c r="G24" s="234"/>
      <c r="H24" s="85" t="s">
        <v>286</v>
      </c>
      <c r="I24" s="234"/>
      <c r="J24" s="468"/>
      <c r="K24" s="234"/>
      <c r="L24" s="6"/>
      <c r="M24" s="234"/>
      <c r="N24" s="36"/>
      <c r="O24" s="234"/>
      <c r="P24" s="36"/>
      <c r="Q24" s="234"/>
      <c r="R24" s="36"/>
      <c r="S24" s="234"/>
      <c r="T24" s="36"/>
      <c r="U24" s="234"/>
    </row>
    <row r="25" spans="1:21" s="4" customFormat="1" ht="53.25" customHeight="1">
      <c r="A25" s="13"/>
      <c r="B25" s="24" t="str">
        <f>LEFT(B24,SEARCH(",",B24))&amp;" value"</f>
        <v>Tin (2609), value</v>
      </c>
      <c r="C25" s="8"/>
      <c r="D25" s="9" t="s">
        <v>82</v>
      </c>
      <c r="E25" s="8"/>
      <c r="F25" s="9" t="s">
        <v>279</v>
      </c>
      <c r="G25" s="234"/>
      <c r="H25" s="85" t="s">
        <v>171</v>
      </c>
      <c r="I25" s="234"/>
      <c r="J25" s="468"/>
      <c r="K25" s="234"/>
      <c r="L25" s="6"/>
      <c r="M25" s="234"/>
      <c r="N25" s="36"/>
      <c r="O25" s="234"/>
      <c r="P25" s="36"/>
      <c r="Q25" s="234"/>
      <c r="R25" s="36"/>
      <c r="S25" s="234"/>
      <c r="T25" s="36"/>
      <c r="U25" s="234"/>
    </row>
    <row r="26" spans="1:21" s="4" customFormat="1" ht="53.25" customHeight="1">
      <c r="A26" s="13"/>
      <c r="B26" s="24" t="s">
        <v>297</v>
      </c>
      <c r="C26" s="8"/>
      <c r="D26" s="9" t="s">
        <v>298</v>
      </c>
      <c r="E26" s="8"/>
      <c r="F26" s="9" t="s">
        <v>296</v>
      </c>
      <c r="G26" s="234"/>
      <c r="H26" s="85" t="s">
        <v>286</v>
      </c>
      <c r="I26" s="234"/>
      <c r="J26" s="468"/>
      <c r="K26" s="234"/>
      <c r="L26" s="6"/>
      <c r="M26" s="234"/>
      <c r="N26" s="36"/>
      <c r="O26" s="234"/>
      <c r="P26" s="36"/>
      <c r="Q26" s="234"/>
      <c r="R26" s="36"/>
      <c r="S26" s="234"/>
      <c r="T26" s="36"/>
      <c r="U26" s="234"/>
    </row>
    <row r="27" spans="1:21" s="4" customFormat="1" ht="53.25" customHeight="1">
      <c r="A27" s="14"/>
      <c r="B27" s="25" t="str">
        <f>LEFT(B26,SEARCH(",",B26))&amp;" value"</f>
        <v>Nickel (2604), value</v>
      </c>
      <c r="C27" s="10"/>
      <c r="D27" s="11" t="s">
        <v>82</v>
      </c>
      <c r="E27" s="10"/>
      <c r="F27" s="11" t="s">
        <v>279</v>
      </c>
      <c r="G27" s="234"/>
      <c r="H27" s="85" t="s">
        <v>171</v>
      </c>
      <c r="I27" s="234"/>
      <c r="J27" s="469"/>
      <c r="K27" s="234"/>
      <c r="L27" s="6"/>
      <c r="M27" s="234"/>
      <c r="N27" s="36"/>
      <c r="O27" s="234"/>
      <c r="P27" s="36"/>
      <c r="Q27" s="234"/>
      <c r="R27" s="36"/>
      <c r="S27" s="234"/>
      <c r="T27" s="36"/>
      <c r="U27" s="234"/>
    </row>
  </sheetData>
  <mergeCells count="3">
    <mergeCell ref="D10:D11"/>
    <mergeCell ref="F10:F11"/>
    <mergeCell ref="J10:J27"/>
  </mergeCells>
  <hyperlinks>
    <hyperlink ref="B9" r:id="rId1" xr:uid="{35ED100C-E8E2-45FF-B76D-949BFA30274E}"/>
  </hyperlinks>
  <pageMargins left="0.7" right="0.7" top="0.75" bottom="0.75" header="0.3" footer="0.3"/>
  <pageSetup paperSize="8"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B90F-EA51-7240-8FE0-02871E071FE2}">
  <sheetPr codeName="Sheet11"/>
  <dimension ref="A1:U28"/>
  <sheetViews>
    <sheetView topLeftCell="F12" zoomScale="80" zoomScaleNormal="80" workbookViewId="0">
      <selection activeCell="F12" sqref="F12"/>
    </sheetView>
  </sheetViews>
  <sheetFormatPr defaultColWidth="10.5" defaultRowHeight="15.95"/>
  <cols>
    <col min="1" max="1" width="15" style="234" customWidth="1"/>
    <col min="2" max="2" width="30.25" style="234" customWidth="1"/>
    <col min="3" max="3" width="4.75" style="234" customWidth="1"/>
    <col min="4" max="4" width="40.5" style="234" customWidth="1"/>
    <col min="5" max="5" width="4.75" style="234" customWidth="1"/>
    <col min="6" max="6" width="18" style="234" customWidth="1"/>
    <col min="7" max="7" width="3" style="234" customWidth="1"/>
    <col min="8" max="8" width="18"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299</v>
      </c>
    </row>
    <row r="3" spans="1:21" s="30" customFormat="1" ht="120">
      <c r="A3" s="31" t="s">
        <v>300</v>
      </c>
      <c r="B3" s="32" t="s">
        <v>301</v>
      </c>
      <c r="C3" s="33"/>
      <c r="D3" s="9" t="s">
        <v>168</v>
      </c>
      <c r="E3" s="33"/>
      <c r="F3" s="34"/>
      <c r="G3" s="33"/>
      <c r="H3" s="34"/>
      <c r="I3" s="33"/>
      <c r="J3" s="6"/>
      <c r="L3" s="6"/>
      <c r="N3" s="36"/>
      <c r="P3" s="36"/>
      <c r="R3" s="36"/>
      <c r="T3" s="36"/>
    </row>
    <row r="4" spans="1:21" s="1" customFormat="1" ht="18.95">
      <c r="B4" s="2"/>
      <c r="D4" s="2"/>
      <c r="F4" s="2"/>
      <c r="H4" s="2"/>
      <c r="J4" s="3"/>
      <c r="L4" s="40"/>
      <c r="N4" s="3"/>
    </row>
    <row r="5" spans="1:21" s="1" customFormat="1" ht="75.95">
      <c r="B5" s="2" t="s">
        <v>103</v>
      </c>
      <c r="D5" s="81" t="s">
        <v>104</v>
      </c>
      <c r="E5" s="45"/>
      <c r="F5" s="81" t="s">
        <v>105</v>
      </c>
      <c r="G5" s="45"/>
      <c r="H5" s="81" t="s">
        <v>106</v>
      </c>
      <c r="I5" s="53"/>
      <c r="J5" s="46" t="s">
        <v>107</v>
      </c>
      <c r="K5" s="28"/>
      <c r="L5" s="46" t="s">
        <v>108</v>
      </c>
      <c r="M5" s="28"/>
      <c r="N5" s="29" t="s">
        <v>109</v>
      </c>
      <c r="O5" s="28"/>
      <c r="P5" s="29" t="s">
        <v>110</v>
      </c>
      <c r="Q5" s="28"/>
      <c r="R5" s="29" t="s">
        <v>111</v>
      </c>
      <c r="S5" s="28"/>
      <c r="T5" s="29" t="s">
        <v>112</v>
      </c>
      <c r="U5" s="28"/>
    </row>
    <row r="6" spans="1:21" s="1" customFormat="1" ht="18.95">
      <c r="B6" s="2"/>
      <c r="D6" s="2"/>
      <c r="F6" s="2"/>
      <c r="H6" s="2"/>
      <c r="J6" s="3"/>
      <c r="L6" s="38"/>
      <c r="N6" s="3"/>
      <c r="P6" s="3"/>
      <c r="R6" s="3"/>
      <c r="T6" s="3"/>
    </row>
    <row r="7" spans="1:21" s="30" customFormat="1" ht="45">
      <c r="A7" s="42" t="s">
        <v>134</v>
      </c>
      <c r="B7" s="265" t="s">
        <v>302</v>
      </c>
      <c r="D7" s="5" t="s">
        <v>136</v>
      </c>
      <c r="F7" s="43"/>
      <c r="H7" s="43"/>
      <c r="J7" s="44"/>
      <c r="L7" s="6"/>
    </row>
    <row r="8" spans="1:21" s="1" customFormat="1" ht="18.95">
      <c r="B8" s="2"/>
      <c r="D8" s="2"/>
      <c r="F8" s="2"/>
      <c r="H8" s="2"/>
      <c r="J8" s="3"/>
      <c r="L8" s="38"/>
      <c r="N8" s="3"/>
      <c r="P8" s="3"/>
      <c r="R8" s="3"/>
      <c r="T8" s="3"/>
    </row>
    <row r="9" spans="1:21" s="4" customFormat="1" ht="15">
      <c r="A9" s="12"/>
      <c r="B9" s="26" t="s">
        <v>269</v>
      </c>
      <c r="C9" s="7"/>
      <c r="D9" s="16"/>
      <c r="E9" s="7"/>
      <c r="F9" s="16"/>
      <c r="G9" s="18"/>
      <c r="H9" s="16"/>
      <c r="I9" s="18"/>
      <c r="J9" s="35"/>
      <c r="K9" s="19"/>
      <c r="L9" s="40"/>
      <c r="M9" s="19"/>
      <c r="N9" s="35"/>
      <c r="O9" s="19"/>
      <c r="P9" s="35"/>
      <c r="Q9" s="19"/>
      <c r="R9" s="35"/>
      <c r="S9" s="19"/>
      <c r="T9" s="35"/>
      <c r="U9" s="19"/>
    </row>
    <row r="10" spans="1:21" s="4" customFormat="1" ht="141.75" customHeight="1">
      <c r="A10" s="12"/>
      <c r="B10" s="21" t="s">
        <v>303</v>
      </c>
      <c r="C10" s="7"/>
      <c r="D10" s="472" t="s">
        <v>116</v>
      </c>
      <c r="E10" s="7"/>
      <c r="F10" s="476" t="s">
        <v>304</v>
      </c>
      <c r="G10" s="1"/>
      <c r="H10" s="85" t="s">
        <v>171</v>
      </c>
      <c r="I10" s="1"/>
      <c r="J10" s="470" t="s">
        <v>305</v>
      </c>
      <c r="K10" s="1"/>
      <c r="L10" s="6"/>
      <c r="M10" s="1"/>
      <c r="N10" s="36"/>
      <c r="O10" s="1"/>
      <c r="P10" s="36"/>
      <c r="Q10" s="1"/>
      <c r="R10" s="36"/>
      <c r="S10" s="1"/>
      <c r="T10" s="36"/>
      <c r="U10" s="1"/>
    </row>
    <row r="11" spans="1:21" s="4" customFormat="1" ht="30">
      <c r="A11" s="13"/>
      <c r="B11" s="22" t="s">
        <v>306</v>
      </c>
      <c r="C11" s="8"/>
      <c r="D11" s="473"/>
      <c r="E11" s="8"/>
      <c r="F11" s="477"/>
      <c r="G11" s="33"/>
      <c r="H11" s="85" t="s">
        <v>171</v>
      </c>
      <c r="I11" s="33"/>
      <c r="J11" s="468"/>
      <c r="K11" s="30"/>
      <c r="L11" s="6"/>
      <c r="M11" s="30"/>
      <c r="N11" s="36"/>
      <c r="O11" s="30"/>
      <c r="P11" s="36"/>
      <c r="Q11" s="30"/>
      <c r="R11" s="36"/>
      <c r="S11" s="30"/>
      <c r="T11" s="36"/>
      <c r="U11" s="30"/>
    </row>
    <row r="12" spans="1:21" s="4" customFormat="1" ht="19.5">
      <c r="A12" s="13"/>
      <c r="B12" s="23" t="s">
        <v>275</v>
      </c>
      <c r="C12" s="8"/>
      <c r="D12" s="9" t="s">
        <v>307</v>
      </c>
      <c r="E12" s="8"/>
      <c r="F12" s="9" t="s">
        <v>308</v>
      </c>
      <c r="G12" s="1"/>
      <c r="H12" s="85" t="s">
        <v>309</v>
      </c>
      <c r="I12" s="1"/>
      <c r="J12" s="468"/>
      <c r="K12" s="1"/>
      <c r="L12" s="6"/>
      <c r="M12" s="1"/>
      <c r="N12" s="36"/>
      <c r="O12" s="1"/>
      <c r="P12" s="36"/>
      <c r="Q12" s="1"/>
      <c r="R12" s="36"/>
      <c r="S12" s="1"/>
      <c r="T12" s="36"/>
      <c r="U12" s="1"/>
    </row>
    <row r="13" spans="1:21" s="4" customFormat="1" ht="15.75">
      <c r="A13" s="13"/>
      <c r="B13" s="24" t="str">
        <f>LEFT(B12,SEARCH(",",B12))&amp;" value"</f>
        <v>Crude oil (2709), value</v>
      </c>
      <c r="C13" s="8"/>
      <c r="D13" s="9" t="s">
        <v>82</v>
      </c>
      <c r="E13" s="8"/>
      <c r="F13" s="9" t="s">
        <v>279</v>
      </c>
      <c r="G13" s="18"/>
      <c r="H13" s="85" t="s">
        <v>310</v>
      </c>
      <c r="I13" s="18"/>
      <c r="J13" s="468"/>
      <c r="K13" s="19"/>
      <c r="L13" s="6"/>
      <c r="M13" s="19"/>
      <c r="N13" s="36"/>
      <c r="O13" s="19"/>
      <c r="P13" s="36"/>
      <c r="Q13" s="19"/>
      <c r="R13" s="36"/>
      <c r="S13" s="19"/>
      <c r="T13" s="36"/>
      <c r="U13" s="19"/>
    </row>
    <row r="14" spans="1:21" s="4" customFormat="1" ht="15.75">
      <c r="A14" s="13"/>
      <c r="B14" s="23" t="s">
        <v>280</v>
      </c>
      <c r="C14" s="8"/>
      <c r="D14" s="9" t="s">
        <v>311</v>
      </c>
      <c r="E14" s="8"/>
      <c r="F14" s="9" t="s">
        <v>312</v>
      </c>
      <c r="G14" s="20"/>
      <c r="H14" s="85" t="s">
        <v>309</v>
      </c>
      <c r="I14" s="20"/>
      <c r="J14" s="468"/>
      <c r="K14" s="19"/>
      <c r="L14" s="6"/>
      <c r="M14" s="19"/>
      <c r="N14" s="36"/>
      <c r="O14" s="19"/>
      <c r="P14" s="36"/>
      <c r="Q14" s="19"/>
      <c r="R14" s="36"/>
      <c r="S14" s="19"/>
      <c r="T14" s="36"/>
      <c r="U14" s="19"/>
    </row>
    <row r="15" spans="1:21" s="4" customFormat="1" ht="15.75">
      <c r="A15" s="13"/>
      <c r="B15" s="24" t="str">
        <f>LEFT(B14,SEARCH(",",B14))&amp;" value"</f>
        <v>Natural gas (2711), value</v>
      </c>
      <c r="C15" s="8"/>
      <c r="D15" s="9" t="s">
        <v>82</v>
      </c>
      <c r="E15" s="8"/>
      <c r="F15" s="9" t="s">
        <v>279</v>
      </c>
      <c r="G15" s="20"/>
      <c r="H15" s="85" t="s">
        <v>310</v>
      </c>
      <c r="I15" s="20"/>
      <c r="J15" s="468"/>
      <c r="K15" s="19"/>
      <c r="L15" s="6"/>
      <c r="M15" s="19"/>
      <c r="N15" s="36"/>
      <c r="O15" s="19"/>
      <c r="P15" s="36"/>
      <c r="Q15" s="19"/>
      <c r="R15" s="36"/>
      <c r="S15" s="19"/>
      <c r="T15" s="36"/>
      <c r="U15" s="19"/>
    </row>
    <row r="16" spans="1:21" s="4" customFormat="1" ht="16.5">
      <c r="A16" s="13"/>
      <c r="B16" s="23" t="s">
        <v>283</v>
      </c>
      <c r="C16" s="8"/>
      <c r="D16" s="9" t="s">
        <v>82</v>
      </c>
      <c r="E16" s="8"/>
      <c r="F16" s="9" t="s">
        <v>313</v>
      </c>
      <c r="G16" s="234"/>
      <c r="H16" s="85"/>
      <c r="I16" s="234"/>
      <c r="J16" s="468"/>
      <c r="K16" s="234"/>
      <c r="L16" s="6"/>
      <c r="M16" s="234"/>
      <c r="N16" s="36"/>
      <c r="O16" s="234"/>
      <c r="P16" s="36"/>
      <c r="Q16" s="234"/>
      <c r="R16" s="36"/>
      <c r="S16" s="234"/>
      <c r="T16" s="36"/>
      <c r="U16" s="234"/>
    </row>
    <row r="17" spans="1:21" s="4" customFormat="1" ht="16.5">
      <c r="A17" s="13"/>
      <c r="B17" s="24" t="str">
        <f>LEFT(B16,SEARCH(",",B16))&amp;" value"</f>
        <v>Gold (7108), value</v>
      </c>
      <c r="C17" s="8"/>
      <c r="D17" s="9" t="s">
        <v>82</v>
      </c>
      <c r="E17" s="8"/>
      <c r="F17" s="9" t="s">
        <v>279</v>
      </c>
      <c r="G17" s="234"/>
      <c r="H17" s="85"/>
      <c r="I17" s="234"/>
      <c r="J17" s="468"/>
      <c r="K17" s="234"/>
      <c r="L17" s="6"/>
      <c r="M17" s="234"/>
      <c r="N17" s="36"/>
      <c r="O17" s="234"/>
      <c r="P17" s="36"/>
      <c r="Q17" s="234"/>
      <c r="R17" s="36"/>
      <c r="S17" s="234"/>
      <c r="T17" s="36"/>
      <c r="U17" s="234"/>
    </row>
    <row r="18" spans="1:21" s="4" customFormat="1" ht="16.5">
      <c r="A18" s="13"/>
      <c r="B18" s="23" t="s">
        <v>287</v>
      </c>
      <c r="C18" s="8"/>
      <c r="D18" s="9" t="s">
        <v>82</v>
      </c>
      <c r="E18" s="8"/>
      <c r="F18" s="9" t="s">
        <v>313</v>
      </c>
      <c r="G18" s="234"/>
      <c r="H18" s="85"/>
      <c r="I18" s="234"/>
      <c r="J18" s="468"/>
      <c r="K18" s="234"/>
      <c r="L18" s="6"/>
      <c r="M18" s="234"/>
      <c r="N18" s="36"/>
      <c r="O18" s="234"/>
      <c r="P18" s="36"/>
      <c r="Q18" s="234"/>
      <c r="R18" s="36"/>
      <c r="S18" s="234"/>
      <c r="T18" s="36"/>
      <c r="U18" s="234"/>
    </row>
    <row r="19" spans="1:21" s="4" customFormat="1" ht="16.5">
      <c r="A19" s="13"/>
      <c r="B19" s="24" t="str">
        <f>LEFT(B18,SEARCH(",",B18))&amp;" value"</f>
        <v>Silver (7106), value</v>
      </c>
      <c r="C19" s="8"/>
      <c r="D19" s="9" t="s">
        <v>82</v>
      </c>
      <c r="E19" s="8"/>
      <c r="F19" s="9" t="s">
        <v>279</v>
      </c>
      <c r="G19" s="234"/>
      <c r="H19" s="85"/>
      <c r="I19" s="234"/>
      <c r="J19" s="468"/>
      <c r="K19" s="234"/>
      <c r="L19" s="6"/>
      <c r="M19" s="234"/>
      <c r="N19" s="36"/>
      <c r="O19" s="234"/>
      <c r="P19" s="36"/>
      <c r="Q19" s="234"/>
      <c r="R19" s="36"/>
      <c r="S19" s="234"/>
      <c r="T19" s="36"/>
      <c r="U19" s="234"/>
    </row>
    <row r="20" spans="1:21" s="4" customFormat="1" ht="16.5">
      <c r="A20" s="13"/>
      <c r="B20" s="23" t="s">
        <v>289</v>
      </c>
      <c r="C20" s="8"/>
      <c r="D20" s="9" t="s">
        <v>82</v>
      </c>
      <c r="E20" s="8"/>
      <c r="F20" s="9" t="s">
        <v>314</v>
      </c>
      <c r="G20" s="234"/>
      <c r="H20" s="85"/>
      <c r="I20" s="234"/>
      <c r="J20" s="468"/>
      <c r="K20" s="234"/>
      <c r="L20" s="6"/>
      <c r="M20" s="234"/>
      <c r="N20" s="36"/>
      <c r="O20" s="234"/>
      <c r="P20" s="36"/>
      <c r="Q20" s="234"/>
      <c r="R20" s="36"/>
      <c r="S20" s="234"/>
      <c r="T20" s="36"/>
      <c r="U20" s="234"/>
    </row>
    <row r="21" spans="1:21" s="4" customFormat="1" ht="16.5">
      <c r="A21" s="13"/>
      <c r="B21" s="24" t="str">
        <f>LEFT(B20,SEARCH(",",B20))&amp;" value"</f>
        <v>Coal (2701), value</v>
      </c>
      <c r="C21" s="8"/>
      <c r="D21" s="9" t="s">
        <v>315</v>
      </c>
      <c r="E21" s="8"/>
      <c r="F21" s="9" t="s">
        <v>316</v>
      </c>
      <c r="G21" s="234"/>
      <c r="H21" s="85" t="s">
        <v>317</v>
      </c>
      <c r="I21" s="234"/>
      <c r="J21" s="468"/>
      <c r="K21" s="234"/>
      <c r="L21" s="6"/>
      <c r="M21" s="234"/>
      <c r="N21" s="36"/>
      <c r="O21" s="234"/>
      <c r="P21" s="36"/>
      <c r="Q21" s="234"/>
      <c r="R21" s="36"/>
      <c r="S21" s="234"/>
      <c r="T21" s="36"/>
      <c r="U21" s="234"/>
    </row>
    <row r="22" spans="1:21" s="4" customFormat="1" ht="16.5">
      <c r="A22" s="13"/>
      <c r="B22" s="23" t="s">
        <v>293</v>
      </c>
      <c r="C22" s="8"/>
      <c r="D22" s="9" t="s">
        <v>82</v>
      </c>
      <c r="E22" s="8"/>
      <c r="F22" s="9" t="s">
        <v>296</v>
      </c>
      <c r="G22" s="234"/>
      <c r="H22" s="85" t="s">
        <v>317</v>
      </c>
      <c r="I22" s="234"/>
      <c r="J22" s="468"/>
      <c r="K22" s="234"/>
      <c r="L22" s="6"/>
      <c r="M22" s="234"/>
      <c r="N22" s="36"/>
      <c r="O22" s="234"/>
      <c r="P22" s="36"/>
      <c r="Q22" s="234"/>
      <c r="R22" s="36"/>
      <c r="S22" s="234"/>
      <c r="T22" s="36"/>
      <c r="U22" s="234"/>
    </row>
    <row r="23" spans="1:21" s="4" customFormat="1" ht="16.5">
      <c r="A23" s="13"/>
      <c r="B23" s="24" t="str">
        <f>LEFT(B22,SEARCH(",",B22))&amp;" value"</f>
        <v>Copper (2603), value</v>
      </c>
      <c r="C23" s="8"/>
      <c r="D23" s="9" t="s">
        <v>318</v>
      </c>
      <c r="E23" s="8"/>
      <c r="F23" s="9" t="s">
        <v>316</v>
      </c>
      <c r="G23" s="234"/>
      <c r="H23" s="85"/>
      <c r="I23" s="234"/>
      <c r="J23" s="468"/>
      <c r="K23" s="234"/>
      <c r="L23" s="6"/>
      <c r="M23" s="234"/>
      <c r="N23" s="36"/>
      <c r="O23" s="234"/>
      <c r="P23" s="36"/>
      <c r="Q23" s="234"/>
      <c r="R23" s="36"/>
      <c r="S23" s="234"/>
      <c r="T23" s="36"/>
      <c r="U23" s="234"/>
    </row>
    <row r="24" spans="1:21" s="4" customFormat="1" ht="16.5">
      <c r="A24" s="13"/>
      <c r="B24" s="23" t="s">
        <v>294</v>
      </c>
      <c r="C24" s="8"/>
      <c r="D24" s="9" t="s">
        <v>82</v>
      </c>
      <c r="E24" s="8"/>
      <c r="F24" s="9" t="s">
        <v>296</v>
      </c>
      <c r="G24" s="234"/>
      <c r="H24" s="85"/>
      <c r="I24" s="234"/>
      <c r="J24" s="468"/>
      <c r="K24" s="234"/>
      <c r="L24" s="6"/>
      <c r="M24" s="234"/>
      <c r="N24" s="36"/>
      <c r="O24" s="234"/>
      <c r="P24" s="36"/>
      <c r="Q24" s="234"/>
      <c r="R24" s="36"/>
      <c r="S24" s="234"/>
      <c r="T24" s="36"/>
      <c r="U24" s="234"/>
    </row>
    <row r="25" spans="1:21" s="4" customFormat="1" ht="16.5">
      <c r="A25" s="13"/>
      <c r="B25" s="24" t="str">
        <f>LEFT(B24,SEARCH(",",B24))&amp;" value"</f>
        <v>Tin (2609), value</v>
      </c>
      <c r="C25" s="8"/>
      <c r="D25" s="9" t="s">
        <v>319</v>
      </c>
      <c r="E25" s="8"/>
      <c r="F25" s="9" t="s">
        <v>316</v>
      </c>
      <c r="G25" s="234"/>
      <c r="H25" s="85" t="s">
        <v>317</v>
      </c>
      <c r="I25" s="234"/>
      <c r="J25" s="468"/>
      <c r="K25" s="234"/>
      <c r="L25" s="6"/>
      <c r="M25" s="234"/>
      <c r="N25" s="36"/>
      <c r="O25" s="234"/>
      <c r="P25" s="36"/>
      <c r="Q25" s="234"/>
      <c r="R25" s="36"/>
      <c r="S25" s="234"/>
      <c r="T25" s="36"/>
      <c r="U25" s="234"/>
    </row>
    <row r="26" spans="1:21" s="4" customFormat="1" ht="16.5">
      <c r="A26" s="13"/>
      <c r="B26" s="23" t="s">
        <v>297</v>
      </c>
      <c r="C26" s="8"/>
      <c r="D26" s="9" t="s">
        <v>82</v>
      </c>
      <c r="E26" s="8"/>
      <c r="F26" s="9" t="s">
        <v>296</v>
      </c>
      <c r="G26" s="234"/>
      <c r="H26" s="85"/>
      <c r="I26" s="234"/>
      <c r="J26" s="468"/>
      <c r="K26" s="234"/>
      <c r="L26" s="6"/>
      <c r="M26" s="234"/>
      <c r="N26" s="36"/>
      <c r="O26" s="234"/>
      <c r="P26" s="36"/>
      <c r="Q26" s="234"/>
      <c r="R26" s="36"/>
      <c r="S26" s="234"/>
      <c r="T26" s="36"/>
      <c r="U26" s="234"/>
    </row>
    <row r="27" spans="1:21" s="4" customFormat="1" ht="16.5">
      <c r="A27" s="14"/>
      <c r="B27" s="25" t="str">
        <f>LEFT(B26,SEARCH(",",B26))&amp;" value"</f>
        <v>Nickel (2604), value</v>
      </c>
      <c r="C27" s="10"/>
      <c r="D27" s="11" t="s">
        <v>320</v>
      </c>
      <c r="E27" s="10"/>
      <c r="F27" s="9" t="s">
        <v>316</v>
      </c>
      <c r="G27" s="234"/>
      <c r="H27" s="85" t="s">
        <v>317</v>
      </c>
      <c r="I27" s="234"/>
      <c r="J27" s="469"/>
      <c r="K27" s="234"/>
      <c r="L27" s="6"/>
      <c r="M27" s="234"/>
      <c r="N27" s="36"/>
      <c r="O27" s="234"/>
      <c r="P27" s="36"/>
      <c r="Q27" s="234"/>
      <c r="R27" s="36"/>
      <c r="S27" s="234"/>
      <c r="T27" s="36"/>
      <c r="U27" s="234"/>
    </row>
    <row r="28" spans="1:21" ht="16.5"/>
  </sheetData>
  <mergeCells count="3">
    <mergeCell ref="J10:J27"/>
    <mergeCell ref="F10:F11"/>
    <mergeCell ref="D10:D11"/>
  </mergeCells>
  <hyperlinks>
    <hyperlink ref="B9" r:id="rId1" xr:uid="{BC2E38CF-48FB-984E-80B9-2EB75B76021D}"/>
  </hyperlinks>
  <pageMargins left="0.7" right="0.7" top="0.75" bottom="0.75" header="0.3" footer="0.3"/>
  <pageSetup paperSize="8"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AAD01-BC72-854E-9D3E-0F8424E2DC8E}">
  <sheetPr codeName="Sheet12"/>
  <dimension ref="A1:U23"/>
  <sheetViews>
    <sheetView topLeftCell="B7" zoomScale="80" zoomScaleNormal="80" zoomScalePageLayoutView="115" workbookViewId="0">
      <selection activeCell="D12" sqref="D12"/>
    </sheetView>
  </sheetViews>
  <sheetFormatPr defaultColWidth="10.5" defaultRowHeight="15.95"/>
  <cols>
    <col min="1" max="1" width="15.5" style="234" customWidth="1"/>
    <col min="2" max="2" width="71.5" style="234" customWidth="1"/>
    <col min="3" max="3" width="3" style="234" customWidth="1"/>
    <col min="4" max="4" width="23" style="234" customWidth="1"/>
    <col min="5" max="5" width="3" style="234" customWidth="1"/>
    <col min="6" max="6" width="26" style="234" customWidth="1"/>
    <col min="7" max="7" width="3" style="234" customWidth="1"/>
    <col min="8" max="8" width="26" style="234" customWidth="1"/>
    <col min="9" max="9" width="3" style="234" customWidth="1"/>
    <col min="10" max="10" width="77.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321</v>
      </c>
    </row>
    <row r="3" spans="1:21" s="312" customFormat="1" ht="60">
      <c r="A3" s="270" t="s">
        <v>322</v>
      </c>
      <c r="B3" s="57" t="s">
        <v>323</v>
      </c>
      <c r="D3" s="311" t="s">
        <v>199</v>
      </c>
      <c r="F3" s="313"/>
      <c r="H3" s="313"/>
      <c r="J3" s="49"/>
      <c r="L3" s="49"/>
      <c r="N3" s="39"/>
      <c r="P3" s="39"/>
      <c r="R3" s="39"/>
      <c r="T3" s="39"/>
    </row>
    <row r="4" spans="1:21" s="316" customFormat="1" ht="18.95">
      <c r="A4" s="314"/>
      <c r="B4" s="315"/>
      <c r="D4" s="315"/>
      <c r="F4" s="315"/>
      <c r="H4" s="315"/>
      <c r="J4" s="317"/>
      <c r="L4" s="312"/>
      <c r="N4" s="317"/>
    </row>
    <row r="5" spans="1:21" s="320" customFormat="1" ht="74.25" customHeight="1">
      <c r="A5" s="318"/>
      <c r="B5" s="319" t="s">
        <v>103</v>
      </c>
      <c r="D5" s="321" t="s">
        <v>104</v>
      </c>
      <c r="E5" s="322"/>
      <c r="F5" s="321" t="s">
        <v>105</v>
      </c>
      <c r="G5" s="322"/>
      <c r="H5" s="321" t="s">
        <v>106</v>
      </c>
      <c r="J5" s="323" t="s">
        <v>107</v>
      </c>
      <c r="K5" s="322"/>
      <c r="L5" s="323" t="s">
        <v>108</v>
      </c>
      <c r="M5" s="322"/>
      <c r="N5" s="323" t="s">
        <v>109</v>
      </c>
      <c r="O5" s="322"/>
      <c r="P5" s="323" t="s">
        <v>110</v>
      </c>
      <c r="Q5" s="322"/>
      <c r="R5" s="323" t="s">
        <v>111</v>
      </c>
      <c r="S5" s="322"/>
      <c r="T5" s="323" t="s">
        <v>112</v>
      </c>
    </row>
    <row r="6" spans="1:21" s="316" customFormat="1" ht="18.95">
      <c r="A6" s="314"/>
      <c r="B6" s="315"/>
      <c r="D6" s="315"/>
      <c r="F6" s="315"/>
      <c r="H6" s="315"/>
      <c r="J6" s="317"/>
      <c r="N6" s="317"/>
      <c r="P6" s="317"/>
      <c r="R6" s="317"/>
      <c r="T6" s="317"/>
    </row>
    <row r="7" spans="1:21" s="8" customFormat="1" ht="105">
      <c r="A7" s="13"/>
      <c r="B7" s="324" t="s">
        <v>324</v>
      </c>
      <c r="D7" s="310" t="s">
        <v>116</v>
      </c>
      <c r="F7" s="309" t="s">
        <v>325</v>
      </c>
      <c r="G7" s="316"/>
      <c r="H7" s="309" t="s">
        <v>171</v>
      </c>
      <c r="I7" s="316"/>
      <c r="J7" s="444" t="s">
        <v>326</v>
      </c>
      <c r="K7" s="316"/>
      <c r="L7" s="49"/>
      <c r="M7" s="316"/>
      <c r="N7" s="39"/>
      <c r="O7" s="312"/>
      <c r="P7" s="39"/>
      <c r="Q7" s="312"/>
      <c r="R7" s="39"/>
      <c r="S7" s="312"/>
      <c r="T7" s="39"/>
      <c r="U7" s="316"/>
    </row>
    <row r="8" spans="1:21" s="8" customFormat="1" ht="27">
      <c r="A8" s="13"/>
      <c r="B8" s="325" t="s">
        <v>327</v>
      </c>
      <c r="D8" s="311" t="s">
        <v>328</v>
      </c>
      <c r="F8" s="309" t="s">
        <v>66</v>
      </c>
      <c r="G8" s="312"/>
      <c r="H8" s="309" t="s">
        <v>171</v>
      </c>
      <c r="I8" s="312"/>
      <c r="J8" s="478"/>
      <c r="K8" s="312"/>
      <c r="L8" s="49"/>
      <c r="M8" s="312"/>
      <c r="N8" s="39"/>
      <c r="O8" s="312"/>
      <c r="P8" s="39"/>
      <c r="Q8" s="312"/>
      <c r="R8" s="39"/>
      <c r="S8" s="312"/>
      <c r="T8" s="39"/>
      <c r="U8" s="312"/>
    </row>
    <row r="9" spans="1:21" s="8" customFormat="1" ht="27">
      <c r="A9" s="13"/>
      <c r="B9" s="325" t="s">
        <v>329</v>
      </c>
      <c r="D9" s="311" t="s">
        <v>330</v>
      </c>
      <c r="F9" s="309" t="s">
        <v>66</v>
      </c>
      <c r="G9" s="312"/>
      <c r="H9" s="309" t="s">
        <v>171</v>
      </c>
      <c r="I9" s="312"/>
      <c r="J9" s="478"/>
      <c r="K9" s="312"/>
      <c r="L9" s="49"/>
      <c r="M9" s="312"/>
      <c r="N9" s="39"/>
      <c r="O9" s="312"/>
      <c r="P9" s="39"/>
      <c r="Q9" s="312"/>
      <c r="R9" s="39"/>
      <c r="S9" s="312"/>
      <c r="T9" s="39"/>
      <c r="U9" s="312"/>
    </row>
    <row r="10" spans="1:21" s="8" customFormat="1" ht="90">
      <c r="A10" s="13"/>
      <c r="B10" s="325" t="s">
        <v>331</v>
      </c>
      <c r="D10" s="310" t="s">
        <v>116</v>
      </c>
      <c r="F10" s="309" t="s">
        <v>332</v>
      </c>
      <c r="G10" s="312"/>
      <c r="H10" s="309" t="s">
        <v>171</v>
      </c>
      <c r="I10" s="312"/>
      <c r="J10" s="478"/>
      <c r="K10" s="312"/>
      <c r="L10" s="49"/>
      <c r="M10" s="312"/>
      <c r="N10" s="39"/>
      <c r="O10" s="312"/>
      <c r="P10" s="39"/>
      <c r="Q10" s="312"/>
      <c r="R10" s="39"/>
      <c r="S10" s="312"/>
      <c r="T10" s="39"/>
      <c r="U10" s="312"/>
    </row>
    <row r="11" spans="1:21" s="8" customFormat="1" ht="45">
      <c r="A11" s="13"/>
      <c r="B11" s="325" t="s">
        <v>333</v>
      </c>
      <c r="D11" s="311" t="s">
        <v>214</v>
      </c>
      <c r="F11" s="309" t="s">
        <v>66</v>
      </c>
      <c r="G11" s="312"/>
      <c r="H11" s="309" t="s">
        <v>171</v>
      </c>
      <c r="I11" s="312"/>
      <c r="J11" s="478"/>
      <c r="K11" s="312"/>
      <c r="L11" s="49"/>
      <c r="M11" s="312"/>
      <c r="N11" s="39"/>
      <c r="O11" s="312"/>
      <c r="P11" s="39"/>
      <c r="Q11" s="312"/>
      <c r="R11" s="39"/>
      <c r="S11" s="312"/>
      <c r="T11" s="39"/>
      <c r="U11" s="312"/>
    </row>
    <row r="12" spans="1:21" s="8" customFormat="1" ht="30">
      <c r="A12" s="13"/>
      <c r="B12" s="325" t="s">
        <v>334</v>
      </c>
      <c r="D12" s="311" t="s">
        <v>214</v>
      </c>
      <c r="F12" s="309" t="s">
        <v>66</v>
      </c>
      <c r="G12" s="312"/>
      <c r="H12" s="309" t="s">
        <v>171</v>
      </c>
      <c r="I12" s="312"/>
      <c r="J12" s="478"/>
      <c r="K12" s="312"/>
      <c r="L12" s="49"/>
      <c r="M12" s="312"/>
      <c r="N12" s="39"/>
      <c r="O12" s="312"/>
      <c r="P12" s="39"/>
      <c r="Q12" s="312"/>
      <c r="R12" s="39"/>
      <c r="S12" s="312"/>
      <c r="T12" s="39"/>
      <c r="U12" s="312"/>
    </row>
    <row r="13" spans="1:21" s="8" customFormat="1" ht="30">
      <c r="A13" s="13"/>
      <c r="B13" s="325" t="s">
        <v>335</v>
      </c>
      <c r="D13" s="311" t="s">
        <v>214</v>
      </c>
      <c r="F13" s="309" t="s">
        <v>66</v>
      </c>
      <c r="G13" s="312"/>
      <c r="H13" s="309" t="s">
        <v>171</v>
      </c>
      <c r="I13" s="312"/>
      <c r="J13" s="478"/>
      <c r="K13" s="312"/>
      <c r="L13" s="49"/>
      <c r="M13" s="312"/>
      <c r="N13" s="39"/>
      <c r="O13" s="312"/>
      <c r="P13" s="39"/>
      <c r="Q13" s="312"/>
      <c r="R13" s="39"/>
      <c r="S13" s="312"/>
      <c r="T13" s="39"/>
      <c r="U13" s="312"/>
    </row>
    <row r="14" spans="1:21" s="8" customFormat="1" ht="30">
      <c r="A14" s="13"/>
      <c r="B14" s="325" t="s">
        <v>336</v>
      </c>
      <c r="D14" s="311" t="s">
        <v>214</v>
      </c>
      <c r="F14" s="309" t="s">
        <v>66</v>
      </c>
      <c r="G14" s="312"/>
      <c r="H14" s="309" t="s">
        <v>171</v>
      </c>
      <c r="I14" s="312"/>
      <c r="J14" s="478"/>
      <c r="K14" s="312"/>
      <c r="L14" s="49"/>
      <c r="M14" s="312"/>
      <c r="N14" s="39"/>
      <c r="O14" s="312"/>
      <c r="P14" s="39"/>
      <c r="Q14" s="312"/>
      <c r="R14" s="39"/>
      <c r="S14" s="312"/>
      <c r="T14" s="39"/>
      <c r="U14" s="312"/>
    </row>
    <row r="15" spans="1:21" s="8" customFormat="1" ht="30">
      <c r="A15" s="13"/>
      <c r="B15" s="325" t="s">
        <v>337</v>
      </c>
      <c r="D15" s="311" t="s">
        <v>214</v>
      </c>
      <c r="F15" s="309" t="s">
        <v>66</v>
      </c>
      <c r="G15" s="312"/>
      <c r="H15" s="309" t="s">
        <v>171</v>
      </c>
      <c r="I15" s="312"/>
      <c r="J15" s="478"/>
      <c r="K15" s="312"/>
      <c r="L15" s="49"/>
      <c r="M15" s="312"/>
      <c r="N15" s="39"/>
      <c r="O15" s="312"/>
      <c r="P15" s="39"/>
      <c r="Q15" s="312"/>
      <c r="R15" s="39"/>
      <c r="S15" s="312"/>
      <c r="T15" s="39"/>
      <c r="U15" s="312"/>
    </row>
    <row r="16" spans="1:21" s="8" customFormat="1" ht="75">
      <c r="A16" s="13"/>
      <c r="B16" s="325" t="s">
        <v>338</v>
      </c>
      <c r="D16" s="310" t="s">
        <v>116</v>
      </c>
      <c r="F16" s="309" t="s">
        <v>339</v>
      </c>
      <c r="G16" s="312"/>
      <c r="H16" s="309" t="s">
        <v>171</v>
      </c>
      <c r="I16" s="312"/>
      <c r="J16" s="478"/>
      <c r="K16" s="312"/>
      <c r="L16" s="49"/>
      <c r="M16" s="312"/>
      <c r="N16" s="39"/>
      <c r="O16" s="312"/>
      <c r="P16" s="39"/>
      <c r="Q16" s="312"/>
      <c r="R16" s="39"/>
      <c r="S16" s="312"/>
      <c r="T16" s="39"/>
      <c r="U16" s="312"/>
    </row>
    <row r="17" spans="1:21" s="8" customFormat="1" ht="60">
      <c r="A17" s="13"/>
      <c r="B17" s="325" t="s">
        <v>340</v>
      </c>
      <c r="D17" s="311" t="s">
        <v>214</v>
      </c>
      <c r="F17" s="309" t="s">
        <v>66</v>
      </c>
      <c r="G17" s="312"/>
      <c r="H17" s="309" t="s">
        <v>171</v>
      </c>
      <c r="I17" s="312"/>
      <c r="J17" s="478"/>
      <c r="K17" s="312"/>
      <c r="L17" s="49"/>
      <c r="M17" s="312"/>
      <c r="N17" s="39"/>
      <c r="O17" s="312"/>
      <c r="P17" s="39"/>
      <c r="Q17" s="312"/>
      <c r="R17" s="39"/>
      <c r="S17" s="312"/>
      <c r="T17" s="39"/>
      <c r="U17" s="312"/>
    </row>
    <row r="18" spans="1:21" s="8" customFormat="1" ht="18.95">
      <c r="A18" s="13"/>
      <c r="B18" s="325" t="s">
        <v>341</v>
      </c>
      <c r="D18" s="311"/>
      <c r="F18" s="309" t="s">
        <v>66</v>
      </c>
      <c r="G18" s="312"/>
      <c r="H18" s="309" t="s">
        <v>171</v>
      </c>
      <c r="I18" s="312"/>
      <c r="J18" s="478"/>
      <c r="K18" s="312"/>
      <c r="L18" s="49"/>
      <c r="M18" s="312"/>
      <c r="N18" s="39"/>
      <c r="O18" s="312"/>
      <c r="P18" s="39"/>
      <c r="Q18" s="312"/>
      <c r="R18" s="39"/>
      <c r="S18" s="312"/>
      <c r="T18" s="39"/>
      <c r="U18" s="316"/>
    </row>
    <row r="19" spans="1:21" s="8" customFormat="1" ht="45">
      <c r="A19" s="13"/>
      <c r="B19" s="325" t="s">
        <v>342</v>
      </c>
      <c r="D19" s="311" t="s">
        <v>214</v>
      </c>
      <c r="F19" s="309" t="s">
        <v>66</v>
      </c>
      <c r="G19" s="312"/>
      <c r="H19" s="309" t="s">
        <v>171</v>
      </c>
      <c r="I19" s="312"/>
      <c r="J19" s="479"/>
      <c r="K19" s="312"/>
      <c r="L19" s="49"/>
      <c r="M19" s="312"/>
      <c r="N19" s="39"/>
      <c r="O19" s="312"/>
      <c r="P19" s="39"/>
      <c r="Q19" s="312"/>
      <c r="R19" s="39"/>
      <c r="S19" s="312"/>
      <c r="T19" s="39"/>
      <c r="U19" s="312"/>
    </row>
    <row r="20" spans="1:21" s="236" customFormat="1">
      <c r="A20" s="235"/>
      <c r="L20" s="237"/>
    </row>
    <row r="21" spans="1:21">
      <c r="L21" s="237"/>
    </row>
    <row r="22" spans="1:21">
      <c r="L22" s="237"/>
    </row>
    <row r="23" spans="1:21">
      <c r="L23" s="236"/>
    </row>
  </sheetData>
  <mergeCells count="1">
    <mergeCell ref="J7:J19"/>
  </mergeCells>
  <pageMargins left="0.7" right="0.7" top="0.75" bottom="0.75" header="0.3" footer="0.3"/>
  <pageSetup paperSize="8"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678A4-CEFB-3347-A462-C54DA69D53A5}">
  <sheetPr codeName="Sheet14"/>
  <dimension ref="B1:T62"/>
  <sheetViews>
    <sheetView showGridLines="0" topLeftCell="A13" zoomScale="90" zoomScaleNormal="90" workbookViewId="0">
      <selection activeCell="F30" sqref="F30"/>
    </sheetView>
  </sheetViews>
  <sheetFormatPr defaultColWidth="8.5" defaultRowHeight="15"/>
  <cols>
    <col min="1" max="1" width="2.5" style="98" customWidth="1"/>
    <col min="2" max="5" width="0" style="98" hidden="1" customWidth="1"/>
    <col min="6" max="6" width="50.5" style="98" customWidth="1"/>
    <col min="7" max="9" width="16.5" style="98" customWidth="1"/>
    <col min="10" max="10" width="52.75" style="98" customWidth="1"/>
    <col min="11" max="11" width="15.5" style="98" bestFit="1" customWidth="1"/>
    <col min="12" max="12" width="2.5" style="98" customWidth="1"/>
    <col min="13" max="13" width="19.5" style="98" bestFit="1" customWidth="1"/>
    <col min="14" max="14" width="73.5" style="98" bestFit="1" customWidth="1"/>
    <col min="15" max="15" width="4" style="98" customWidth="1"/>
    <col min="16" max="17" width="8.5" style="98"/>
    <col min="18" max="18" width="21" style="98" bestFit="1" customWidth="1"/>
    <col min="19" max="19" width="8.5" style="98"/>
    <col min="20" max="20" width="21" style="98" bestFit="1" customWidth="1"/>
    <col min="21" max="16384" width="8.5" style="98"/>
  </cols>
  <sheetData>
    <row r="1" spans="6:14" s="4" customFormat="1" ht="15.75" hidden="1" customHeight="1"/>
    <row r="2" spans="6:14" s="4" customFormat="1" hidden="1"/>
    <row r="3" spans="6:14" s="4" customFormat="1" hidden="1">
      <c r="N3" s="103" t="s">
        <v>343</v>
      </c>
    </row>
    <row r="4" spans="6:14" s="4" customFormat="1" hidden="1">
      <c r="N4" s="103" t="str">
        <f>[1]Introduction!G4</f>
        <v>YYYY-MM-DD</v>
      </c>
    </row>
    <row r="5" spans="6:14" s="4" customFormat="1" hidden="1"/>
    <row r="6" spans="6:14" s="4" customFormat="1" hidden="1"/>
    <row r="7" spans="6:14" s="4" customFormat="1"/>
    <row r="8" spans="6:14" s="4" customFormat="1">
      <c r="F8" s="498" t="s">
        <v>344</v>
      </c>
      <c r="G8" s="498"/>
      <c r="H8" s="498"/>
      <c r="I8" s="498"/>
      <c r="J8" s="498"/>
      <c r="K8" s="498"/>
      <c r="L8" s="498"/>
      <c r="M8" s="498"/>
      <c r="N8" s="498"/>
    </row>
    <row r="9" spans="6:14" s="4" customFormat="1" ht="22.5">
      <c r="F9" s="483" t="s">
        <v>35</v>
      </c>
      <c r="G9" s="483"/>
      <c r="H9" s="483"/>
      <c r="I9" s="483"/>
      <c r="J9" s="483"/>
      <c r="K9" s="483"/>
      <c r="L9" s="483"/>
      <c r="M9" s="483"/>
      <c r="N9" s="483"/>
    </row>
    <row r="10" spans="6:14" s="4" customFormat="1">
      <c r="F10" s="499" t="s">
        <v>345</v>
      </c>
      <c r="G10" s="499"/>
      <c r="H10" s="499"/>
      <c r="I10" s="499"/>
      <c r="J10" s="499"/>
      <c r="K10" s="499"/>
      <c r="L10" s="499"/>
      <c r="M10" s="499"/>
      <c r="N10" s="499"/>
    </row>
    <row r="11" spans="6:14" s="4" customFormat="1">
      <c r="F11" s="433" t="s">
        <v>346</v>
      </c>
      <c r="G11" s="433"/>
      <c r="H11" s="433"/>
      <c r="I11" s="433"/>
      <c r="J11" s="433"/>
      <c r="K11" s="433"/>
      <c r="L11" s="433"/>
      <c r="M11" s="433"/>
      <c r="N11" s="433"/>
    </row>
    <row r="12" spans="6:14" s="4" customFormat="1">
      <c r="F12" s="433" t="s">
        <v>347</v>
      </c>
      <c r="G12" s="433"/>
      <c r="H12" s="433"/>
      <c r="I12" s="433"/>
      <c r="J12" s="433"/>
      <c r="K12" s="433"/>
      <c r="L12" s="433"/>
      <c r="M12" s="433"/>
      <c r="N12" s="433"/>
    </row>
    <row r="13" spans="6:14" s="4" customFormat="1">
      <c r="F13" s="497" t="s">
        <v>348</v>
      </c>
      <c r="G13" s="497"/>
      <c r="H13" s="497"/>
      <c r="I13" s="497"/>
      <c r="J13" s="497"/>
      <c r="K13" s="497"/>
      <c r="L13" s="497"/>
      <c r="M13" s="497"/>
      <c r="N13" s="497"/>
    </row>
    <row r="14" spans="6:14" s="4" customFormat="1">
      <c r="F14" s="491" t="s">
        <v>349</v>
      </c>
      <c r="G14" s="491"/>
      <c r="H14" s="491"/>
      <c r="I14" s="491"/>
      <c r="J14" s="491"/>
      <c r="K14" s="491"/>
      <c r="L14" s="491"/>
      <c r="M14" s="491"/>
      <c r="N14" s="491"/>
    </row>
    <row r="15" spans="6:14" s="4" customFormat="1">
      <c r="F15" s="492" t="s">
        <v>350</v>
      </c>
      <c r="G15" s="492"/>
      <c r="H15" s="492"/>
      <c r="I15" s="492"/>
      <c r="J15" s="492"/>
      <c r="K15" s="492"/>
      <c r="L15" s="492"/>
      <c r="M15" s="492"/>
      <c r="N15" s="492"/>
    </row>
    <row r="16" spans="6:14" s="4" customFormat="1">
      <c r="F16" s="493" t="s">
        <v>39</v>
      </c>
      <c r="G16" s="494"/>
      <c r="H16" s="494"/>
      <c r="I16" s="494"/>
      <c r="J16" s="494"/>
      <c r="K16" s="494"/>
      <c r="L16" s="494"/>
      <c r="M16" s="494"/>
      <c r="N16" s="494"/>
    </row>
    <row r="17" spans="2:20" s="4" customFormat="1"/>
    <row r="18" spans="2:20" s="4" customFormat="1" ht="22.5">
      <c r="F18" s="495" t="s">
        <v>351</v>
      </c>
      <c r="G18" s="495"/>
      <c r="H18" s="495"/>
      <c r="I18" s="495"/>
      <c r="J18" s="495"/>
      <c r="K18" s="495"/>
      <c r="M18" s="496" t="s">
        <v>352</v>
      </c>
      <c r="N18" s="496"/>
    </row>
    <row r="19" spans="2:20" s="4" customFormat="1" ht="15.75" customHeight="1">
      <c r="M19" s="480" t="s">
        <v>353</v>
      </c>
      <c r="N19" s="480"/>
    </row>
    <row r="20" spans="2:20">
      <c r="F20" s="481" t="s">
        <v>354</v>
      </c>
      <c r="G20" s="481"/>
      <c r="H20" s="481"/>
      <c r="I20" s="481"/>
      <c r="J20" s="481"/>
      <c r="K20" s="482"/>
      <c r="M20" s="4"/>
      <c r="N20" s="4"/>
    </row>
    <row r="21" spans="2:20" ht="22.5">
      <c r="B21" s="104" t="s">
        <v>355</v>
      </c>
      <c r="C21" s="104" t="s">
        <v>356</v>
      </c>
      <c r="D21" s="104" t="s">
        <v>357</v>
      </c>
      <c r="E21" s="104" t="s">
        <v>358</v>
      </c>
      <c r="F21" s="98" t="s">
        <v>359</v>
      </c>
      <c r="G21" s="98" t="s">
        <v>360</v>
      </c>
      <c r="H21" s="98" t="s">
        <v>361</v>
      </c>
      <c r="I21" s="98" t="s">
        <v>362</v>
      </c>
      <c r="J21" s="98" t="s">
        <v>363</v>
      </c>
      <c r="K21" s="4" t="s">
        <v>364</v>
      </c>
      <c r="M21" s="483" t="s">
        <v>365</v>
      </c>
      <c r="N21" s="483"/>
    </row>
    <row r="22" spans="2:20">
      <c r="B22" s="104" t="str">
        <f>IFERROR(VLOOKUP(Government_revenues_table[[#This Row],[GFS Classification]],[1]!Table6_GFS_codes_classification[#Data],COLUMNS($F:F)+3,FALSE),"Do not enter data")</f>
        <v>Do not enter data</v>
      </c>
      <c r="C22" s="104" t="str">
        <f>IFERROR(VLOOKUP(Government_revenues_table[[#This Row],[GFS Classification]],[1]!Table6_GFS_codes_classification[#Data],COLUMNS($F:G)+3,FALSE),"Do not enter data")</f>
        <v>Do not enter data</v>
      </c>
      <c r="D22" s="104" t="str">
        <f>IFERROR(VLOOKUP(Government_revenues_table[[#This Row],[GFS Classification]],[1]!Table6_GFS_codes_classification[#Data],COLUMNS($F:H)+3,FALSE),"Do not enter data")</f>
        <v>Do not enter data</v>
      </c>
      <c r="E22" s="104" t="str">
        <f>IFERROR(VLOOKUP(Government_revenues_table[[#This Row],[GFS Classification]],[1]!Table6_GFS_codes_classification[#Data],COLUMNS($F:I)+3,FALSE),"Do not enter data")</f>
        <v>Do not enter data</v>
      </c>
      <c r="F22" s="98" t="s">
        <v>366</v>
      </c>
      <c r="G22" s="98" t="s">
        <v>367</v>
      </c>
      <c r="H22" s="98" t="s">
        <v>368</v>
      </c>
      <c r="I22" s="98" t="s">
        <v>369</v>
      </c>
      <c r="J22" s="106" t="s">
        <v>82</v>
      </c>
      <c r="K22" s="98" t="s">
        <v>370</v>
      </c>
      <c r="R22" s="109"/>
      <c r="T22" s="107"/>
    </row>
    <row r="23" spans="2:20">
      <c r="B23" s="104" t="str">
        <f>IFERROR(VLOOKUP(Government_revenues_table[[#This Row],[GFS Classification]],[1]!Table6_GFS_codes_classification[#Data],COLUMNS($F:F)+3,FALSE),"Do not enter data")</f>
        <v>Do not enter data</v>
      </c>
      <c r="C23" s="104" t="str">
        <f>IFERROR(VLOOKUP(Government_revenues_table[[#This Row],[GFS Classification]],[1]!Table6_GFS_codes_classification[#Data],COLUMNS($F:G)+3,FALSE),"Do not enter data")</f>
        <v>Do not enter data</v>
      </c>
      <c r="D23" s="104" t="str">
        <f>IFERROR(VLOOKUP(Government_revenues_table[[#This Row],[GFS Classification]],[1]!Table6_GFS_codes_classification[#Data],COLUMNS($F:H)+3,FALSE),"Do not enter data")</f>
        <v>Do not enter data</v>
      </c>
      <c r="E23" s="104" t="str">
        <f>IFERROR(VLOOKUP(Government_revenues_table[[#This Row],[GFS Classification]],[1]!Table6_GFS_codes_classification[#Data],COLUMNS($F:I)+3,FALSE),"Do not enter data")</f>
        <v>Do not enter data</v>
      </c>
      <c r="F23" s="98" t="s">
        <v>366</v>
      </c>
      <c r="G23" s="98" t="s">
        <v>367</v>
      </c>
      <c r="H23" s="98" t="s">
        <v>368</v>
      </c>
      <c r="I23" s="98" t="s">
        <v>369</v>
      </c>
      <c r="J23" s="106" t="s">
        <v>82</v>
      </c>
      <c r="K23" s="98" t="s">
        <v>370</v>
      </c>
      <c r="R23" s="109"/>
      <c r="T23" s="109"/>
    </row>
    <row r="24" spans="2:20">
      <c r="B24" s="108" t="str">
        <f>IFERROR(VLOOKUP(Government_revenues_table[[#This Row],[GFS Classification]],[1]!Table6_GFS_codes_classification[#Data],COLUMNS($F:F)+3,FALSE),"Do not enter data")</f>
        <v>Do not enter data</v>
      </c>
      <c r="C24" s="108" t="str">
        <f>IFERROR(VLOOKUP(Government_revenues_table[[#This Row],[GFS Classification]],[1]!Table6_GFS_codes_classification[#Data],COLUMNS($F:G)+3,FALSE),"Do not enter data")</f>
        <v>Do not enter data</v>
      </c>
      <c r="D24" s="108" t="str">
        <f>IFERROR(VLOOKUP(Government_revenues_table[[#This Row],[GFS Classification]],[1]!Table6_GFS_codes_classification[#Data],COLUMNS($F:H)+3,FALSE),"Do not enter data")</f>
        <v>Do not enter data</v>
      </c>
      <c r="E24" s="108" t="str">
        <f>IFERROR(VLOOKUP(Government_revenues_table[[#This Row],[GFS Classification]],[1]!Table6_GFS_codes_classification[#Data],COLUMNS($F:I)+3,FALSE),"Do not enter data")</f>
        <v>Do not enter data</v>
      </c>
      <c r="F24" s="98" t="s">
        <v>366</v>
      </c>
      <c r="G24" s="98" t="s">
        <v>367</v>
      </c>
      <c r="H24" s="98" t="s">
        <v>368</v>
      </c>
      <c r="I24" s="98" t="s">
        <v>369</v>
      </c>
      <c r="J24" s="106" t="s">
        <v>82</v>
      </c>
      <c r="K24" s="98" t="s">
        <v>370</v>
      </c>
      <c r="R24" s="109"/>
      <c r="T24" s="107"/>
    </row>
    <row r="25" spans="2:20">
      <c r="B25" s="104" t="str">
        <f>IFERROR(VLOOKUP(Government_revenues_table[[#This Row],[GFS Classification]],[1]!Table6_GFS_codes_classification[#Data],COLUMNS($F:F)+3,FALSE),"Do not enter data")</f>
        <v>Do not enter data</v>
      </c>
      <c r="C25" s="104" t="str">
        <f>IFERROR(VLOOKUP(Government_revenues_table[[#This Row],[GFS Classification]],[1]!Table6_GFS_codes_classification[#Data],COLUMNS($F:G)+3,FALSE),"Do not enter data")</f>
        <v>Do not enter data</v>
      </c>
      <c r="D25" s="104" t="str">
        <f>IFERROR(VLOOKUP(Government_revenues_table[[#This Row],[GFS Classification]],[1]!Table6_GFS_codes_classification[#Data],COLUMNS($F:H)+3,FALSE),"Do not enter data")</f>
        <v>Do not enter data</v>
      </c>
      <c r="E25" s="104" t="str">
        <f>IFERROR(VLOOKUP(Government_revenues_table[[#This Row],[GFS Classification]],[1]!Table6_GFS_codes_classification[#Data],COLUMNS($F:I)+3,FALSE),"Do not enter data")</f>
        <v>Do not enter data</v>
      </c>
      <c r="F25" s="98" t="s">
        <v>366</v>
      </c>
      <c r="G25" s="98" t="s">
        <v>367</v>
      </c>
      <c r="H25" s="98" t="s">
        <v>368</v>
      </c>
      <c r="I25" s="98" t="s">
        <v>369</v>
      </c>
      <c r="J25" s="106" t="s">
        <v>82</v>
      </c>
      <c r="K25" s="98" t="s">
        <v>370</v>
      </c>
      <c r="T25" s="107"/>
    </row>
    <row r="26" spans="2:20">
      <c r="B26" s="104" t="str">
        <f>IFERROR(VLOOKUP(Government_revenues_table[[#This Row],[GFS Classification]],[1]!Table6_GFS_codes_classification[#Data],COLUMNS($F:F)+3,FALSE),"Do not enter data")</f>
        <v>Do not enter data</v>
      </c>
      <c r="C26" s="104" t="str">
        <f>IFERROR(VLOOKUP(Government_revenues_table[[#This Row],[GFS Classification]],[1]!Table6_GFS_codes_classification[#Data],COLUMNS($F:G)+3,FALSE),"Do not enter data")</f>
        <v>Do not enter data</v>
      </c>
      <c r="D26" s="104" t="str">
        <f>IFERROR(VLOOKUP(Government_revenues_table[[#This Row],[GFS Classification]],[1]!Table6_GFS_codes_classification[#Data],COLUMNS($F:H)+3,FALSE),"Do not enter data")</f>
        <v>Do not enter data</v>
      </c>
      <c r="E26" s="104" t="str">
        <f>IFERROR(VLOOKUP(Government_revenues_table[[#This Row],[GFS Classification]],[1]!Table6_GFS_codes_classification[#Data],COLUMNS($F:I)+3,FALSE),"Do not enter data")</f>
        <v>Do not enter data</v>
      </c>
      <c r="F26" s="98" t="s">
        <v>366</v>
      </c>
      <c r="G26" s="98" t="s">
        <v>367</v>
      </c>
      <c r="H26" s="98" t="s">
        <v>368</v>
      </c>
      <c r="I26" s="98" t="s">
        <v>369</v>
      </c>
      <c r="J26" s="106" t="s">
        <v>82</v>
      </c>
      <c r="K26" s="98" t="s">
        <v>370</v>
      </c>
      <c r="T26" s="109"/>
    </row>
    <row r="27" spans="2:20">
      <c r="B27" s="104" t="str">
        <f>IFERROR(VLOOKUP(Government_revenues_table[[#This Row],[GFS Classification]],[1]!Table6_GFS_codes_classification[#Data],COLUMNS($F:F)+3,FALSE),"Do not enter data")</f>
        <v>Do not enter data</v>
      </c>
      <c r="C27" s="104" t="str">
        <f>IFERROR(VLOOKUP(Government_revenues_table[[#This Row],[GFS Classification]],[1]!Table6_GFS_codes_classification[#Data],COLUMNS($F:G)+3,FALSE),"Do not enter data")</f>
        <v>Do not enter data</v>
      </c>
      <c r="D27" s="104" t="str">
        <f>IFERROR(VLOOKUP(Government_revenues_table[[#This Row],[GFS Classification]],[1]!Table6_GFS_codes_classification[#Data],COLUMNS($F:H)+3,FALSE),"Do not enter data")</f>
        <v>Do not enter data</v>
      </c>
      <c r="E27" s="104" t="str">
        <f>IFERROR(VLOOKUP(Government_revenues_table[[#This Row],[GFS Classification]],[1]!Table6_GFS_codes_classification[#Data],COLUMNS($F:I)+3,FALSE),"Do not enter data")</f>
        <v>Do not enter data</v>
      </c>
      <c r="F27" s="110" t="s">
        <v>371</v>
      </c>
      <c r="J27" s="106" t="s">
        <v>82</v>
      </c>
      <c r="K27" s="98" t="s">
        <v>370</v>
      </c>
    </row>
    <row r="29" spans="2:20" ht="15.95">
      <c r="I29" s="111" t="s">
        <v>372</v>
      </c>
      <c r="J29" s="112">
        <f>SUMIF(Government_revenues_table[Currency],"USD",Government_revenues_table[Revenue value])+(IFERROR(SUMIF(Government_revenues_table[Currency],"&lt;&gt;USD",Government_revenues_table[Revenue value])/'[1]Part 1 - About'!$E$45,0))</f>
        <v>0</v>
      </c>
      <c r="T29" s="109"/>
    </row>
    <row r="30" spans="2:20" ht="21" customHeight="1">
      <c r="I30" s="113"/>
      <c r="J30" s="107"/>
    </row>
    <row r="31" spans="2:20" ht="15.95">
      <c r="I31" s="111" t="str">
        <f>"Total in "&amp;'[1]Part 1 - About'!E44</f>
        <v>Total in XXX</v>
      </c>
      <c r="J31" s="112">
        <f>IF('[1]Part 1 - About'!$E$44="USD",0,SUMIF(Government_revenues_table[Currency],'[1]Part 1 - About'!$E$44,Government_revenues_table[Revenue value]))+(IFERROR(SUMIF(Government_revenues_table[Currency],"USD",Government_revenues_table[Revenue value])*'[1]Part 1 - About'!$E$45,0))</f>
        <v>0</v>
      </c>
    </row>
    <row r="35" spans="6:11" ht="22.5">
      <c r="F35" s="275" t="s">
        <v>373</v>
      </c>
      <c r="G35" s="275"/>
      <c r="H35" s="114"/>
      <c r="I35" s="114"/>
      <c r="J35" s="114"/>
      <c r="K35" s="114"/>
    </row>
    <row r="36" spans="6:11">
      <c r="F36" s="277" t="s">
        <v>374</v>
      </c>
      <c r="G36" s="115"/>
      <c r="H36" s="115"/>
      <c r="I36" s="115"/>
      <c r="J36" s="116"/>
      <c r="K36" s="115"/>
    </row>
    <row r="37" spans="6:11">
      <c r="F37" s="277"/>
      <c r="G37" s="115"/>
      <c r="H37" s="115"/>
      <c r="I37" s="115"/>
      <c r="J37" s="116"/>
      <c r="K37" s="115"/>
    </row>
    <row r="38" spans="6:11">
      <c r="F38" s="277"/>
      <c r="G38" s="115"/>
      <c r="H38" s="115"/>
      <c r="I38" s="115"/>
      <c r="J38" s="116"/>
      <c r="K38" s="115"/>
    </row>
    <row r="39" spans="6:11">
      <c r="F39" s="277" t="s">
        <v>375</v>
      </c>
      <c r="G39" s="115" t="s">
        <v>376</v>
      </c>
      <c r="H39" s="115"/>
      <c r="I39" s="115"/>
      <c r="J39" s="116"/>
      <c r="K39" s="115"/>
    </row>
    <row r="40" spans="6:11">
      <c r="F40" s="277" t="s">
        <v>377</v>
      </c>
      <c r="G40" s="115" t="s">
        <v>378</v>
      </c>
      <c r="H40" s="115"/>
      <c r="I40" s="115"/>
      <c r="J40" s="116"/>
      <c r="K40" s="115"/>
    </row>
    <row r="41" spans="6:11">
      <c r="F41" s="277"/>
      <c r="G41" s="117" t="s">
        <v>360</v>
      </c>
      <c r="H41" s="117" t="s">
        <v>361</v>
      </c>
      <c r="I41" s="117" t="s">
        <v>362</v>
      </c>
      <c r="J41" s="118" t="s">
        <v>363</v>
      </c>
      <c r="K41" s="117" t="s">
        <v>364</v>
      </c>
    </row>
    <row r="42" spans="6:11">
      <c r="F42" s="277"/>
      <c r="G42" s="119" t="s">
        <v>74</v>
      </c>
      <c r="H42" s="119" t="s">
        <v>379</v>
      </c>
      <c r="I42" s="119" t="s">
        <v>380</v>
      </c>
      <c r="J42" s="120"/>
      <c r="K42" s="121" t="s">
        <v>279</v>
      </c>
    </row>
    <row r="43" spans="6:11">
      <c r="F43" s="277"/>
      <c r="G43" s="115" t="s">
        <v>381</v>
      </c>
      <c r="H43" s="115" t="s">
        <v>382</v>
      </c>
      <c r="I43" s="115" t="s">
        <v>380</v>
      </c>
      <c r="J43" s="116"/>
      <c r="K43" s="115" t="s">
        <v>279</v>
      </c>
    </row>
    <row r="44" spans="6:11">
      <c r="F44" s="277"/>
      <c r="G44" s="122" t="s">
        <v>383</v>
      </c>
      <c r="H44" s="122"/>
      <c r="I44" s="122"/>
      <c r="J44" s="123">
        <f>SUM(J42:J43)</f>
        <v>0</v>
      </c>
      <c r="K44" s="122" t="s">
        <v>279</v>
      </c>
    </row>
    <row r="45" spans="6:11">
      <c r="F45" s="277" t="s">
        <v>384</v>
      </c>
      <c r="G45" s="115" t="s">
        <v>385</v>
      </c>
      <c r="H45" s="115"/>
      <c r="I45" s="115"/>
      <c r="J45" s="116"/>
      <c r="K45" s="115"/>
    </row>
    <row r="46" spans="6:11">
      <c r="F46" s="277" t="s">
        <v>386</v>
      </c>
      <c r="G46" s="115" t="s">
        <v>385</v>
      </c>
      <c r="H46" s="115"/>
      <c r="I46" s="115"/>
      <c r="J46" s="116"/>
      <c r="K46" s="115"/>
    </row>
    <row r="47" spans="6:11">
      <c r="F47" s="277" t="s">
        <v>387</v>
      </c>
      <c r="G47" s="115" t="s">
        <v>385</v>
      </c>
      <c r="H47" s="115"/>
      <c r="I47" s="115"/>
      <c r="J47" s="116"/>
      <c r="K47" s="115"/>
    </row>
    <row r="48" spans="6:11">
      <c r="F48" s="277"/>
      <c r="G48" s="115"/>
      <c r="H48" s="115"/>
      <c r="I48" s="115"/>
      <c r="J48" s="116"/>
      <c r="K48" s="115"/>
    </row>
    <row r="49" spans="6:14">
      <c r="F49" s="277"/>
      <c r="G49" s="115"/>
      <c r="H49" s="115"/>
      <c r="I49" s="115"/>
      <c r="J49" s="116"/>
      <c r="K49" s="115"/>
    </row>
    <row r="50" spans="6:14" ht="18.75" customHeight="1">
      <c r="F50" s="277"/>
      <c r="G50" s="115"/>
      <c r="H50" s="115"/>
      <c r="I50" s="115"/>
      <c r="J50" s="116"/>
      <c r="K50" s="115"/>
    </row>
    <row r="51" spans="6:14" ht="15.75" customHeight="1">
      <c r="F51" s="277"/>
      <c r="G51" s="115"/>
      <c r="H51" s="115"/>
      <c r="I51" s="115"/>
      <c r="J51" s="116"/>
      <c r="K51" s="115"/>
    </row>
    <row r="52" spans="6:14">
      <c r="F52" s="277"/>
      <c r="G52" s="115"/>
      <c r="H52" s="115"/>
      <c r="I52" s="115"/>
      <c r="J52" s="116"/>
      <c r="K52" s="115"/>
    </row>
    <row r="53" spans="6:14">
      <c r="F53" s="277"/>
      <c r="G53" s="115"/>
      <c r="H53" s="115"/>
      <c r="I53" s="115"/>
      <c r="J53" s="116"/>
      <c r="K53" s="115"/>
    </row>
    <row r="54" spans="6:14">
      <c r="F54" s="273"/>
      <c r="G54" s="273"/>
      <c r="H54" s="273"/>
      <c r="I54" s="273"/>
      <c r="J54" s="273"/>
      <c r="K54" s="273"/>
    </row>
    <row r="55" spans="6:14" ht="15.75" customHeight="1" thickBot="1">
      <c r="F55" s="484"/>
      <c r="G55" s="484"/>
      <c r="H55" s="484"/>
      <c r="I55" s="484"/>
      <c r="J55" s="484"/>
      <c r="K55" s="484"/>
      <c r="L55" s="484"/>
      <c r="M55" s="484"/>
      <c r="N55" s="484"/>
    </row>
    <row r="56" spans="6:14">
      <c r="F56" s="485"/>
      <c r="G56" s="485"/>
      <c r="H56" s="485"/>
      <c r="I56" s="485"/>
      <c r="J56" s="485"/>
      <c r="K56" s="485"/>
      <c r="L56" s="485"/>
      <c r="M56" s="485"/>
      <c r="N56" s="485"/>
    </row>
    <row r="57" spans="6:14" ht="15.6" thickBot="1">
      <c r="F57" s="486"/>
      <c r="G57" s="487"/>
      <c r="H57" s="487"/>
      <c r="I57" s="487"/>
      <c r="J57" s="487"/>
      <c r="K57" s="487"/>
      <c r="L57" s="487"/>
      <c r="M57" s="487"/>
      <c r="N57" s="487"/>
    </row>
    <row r="58" spans="6:14">
      <c r="F58" s="488"/>
      <c r="G58" s="489"/>
      <c r="H58" s="489"/>
      <c r="I58" s="489"/>
      <c r="J58" s="489"/>
      <c r="K58" s="489"/>
      <c r="L58" s="489"/>
      <c r="M58" s="489"/>
      <c r="N58" s="489"/>
    </row>
    <row r="59" spans="6:14" ht="15.6" thickBot="1">
      <c r="F59" s="490"/>
      <c r="G59" s="490"/>
      <c r="H59" s="490"/>
      <c r="I59" s="490"/>
      <c r="J59" s="490"/>
      <c r="K59" s="490"/>
      <c r="L59" s="490"/>
      <c r="M59" s="490"/>
      <c r="N59" s="490"/>
    </row>
    <row r="60" spans="6:14">
      <c r="F60" s="429" t="s">
        <v>30</v>
      </c>
      <c r="G60" s="429"/>
      <c r="H60" s="429"/>
      <c r="I60" s="429"/>
      <c r="J60" s="429"/>
      <c r="K60" s="429"/>
      <c r="L60" s="429"/>
      <c r="M60" s="429"/>
      <c r="N60" s="429"/>
    </row>
    <row r="61" spans="6:14" ht="15.75" customHeight="1">
      <c r="F61" s="424" t="s">
        <v>31</v>
      </c>
      <c r="G61" s="424"/>
      <c r="H61" s="424"/>
      <c r="I61" s="424"/>
      <c r="J61" s="424"/>
      <c r="K61" s="424"/>
      <c r="L61" s="424"/>
      <c r="M61" s="424"/>
      <c r="N61" s="424"/>
    </row>
    <row r="62" spans="6:14">
      <c r="F62" s="429" t="s">
        <v>388</v>
      </c>
      <c r="G62" s="429"/>
      <c r="H62" s="429"/>
      <c r="I62" s="429"/>
      <c r="J62" s="429"/>
      <c r="K62" s="429"/>
      <c r="L62" s="429"/>
      <c r="M62" s="429"/>
      <c r="N62" s="429"/>
    </row>
  </sheetData>
  <sheetProtection insertRows="0"/>
  <protectedRanges>
    <protectedRange algorithmName="SHA-512" hashValue="19r0bVvPR7yZA0UiYij7Tv1CBk3noIABvFePbLhCJ4nk3L6A+Fy+RdPPS3STf+a52x4pG2PQK4FAkXK9epnlIA==" saltValue="gQC4yrLvnbJqxYZ0KSEoZA==" spinCount="100000" sqref="F26:G27 K42 K29 I26:K27 I22:K25 F22:G25" name="Government revenues"/>
  </protectedRanges>
  <mergeCells count="22">
    <mergeCell ref="F13:N13"/>
    <mergeCell ref="F8:N8"/>
    <mergeCell ref="F9:N9"/>
    <mergeCell ref="F10:N10"/>
    <mergeCell ref="F11:N11"/>
    <mergeCell ref="F12:N12"/>
    <mergeCell ref="F14:N14"/>
    <mergeCell ref="F15:N15"/>
    <mergeCell ref="F16:N16"/>
    <mergeCell ref="F18:K18"/>
    <mergeCell ref="M18:N18"/>
    <mergeCell ref="M19:N19"/>
    <mergeCell ref="F20:K20"/>
    <mergeCell ref="M21:N21"/>
    <mergeCell ref="F61:N61"/>
    <mergeCell ref="F62:N62"/>
    <mergeCell ref="F55:N55"/>
    <mergeCell ref="F56:N56"/>
    <mergeCell ref="F57:N57"/>
    <mergeCell ref="F58:N58"/>
    <mergeCell ref="F59:N59"/>
    <mergeCell ref="F60:N60"/>
  </mergeCells>
  <hyperlinks>
    <hyperlink ref="M19" r:id="rId1" location="r5-1" display="EITI Requirement 5.1" xr:uid="{B2EF692F-DFC1-444E-BBB3-7007D9E11E40}"/>
    <hyperlink ref="F20" r:id="rId2" location="r4-1" display="EITI Requirement 4.1" xr:uid="{A053EF5E-FD5E-134A-BD13-A4917E76E1E6}"/>
  </hyperlinks>
  <pageMargins left="0.7" right="0.7" top="0.75" bottom="0.75" header="0.3" footer="0.3"/>
  <pageSetup paperSize="9" orientation="portrait" r:id="rId3"/>
  <colBreaks count="1" manualBreakCount="1">
    <brk id="12" max="1048575" man="1"/>
  </colBreaks>
  <drawing r:id="rId4"/>
  <tableParts count="1">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7114-B2AA-E14F-8E0A-D47AA383A57E}">
  <sheetPr codeName="Sheet13"/>
  <dimension ref="A1:N233"/>
  <sheetViews>
    <sheetView showGridLines="0" topLeftCell="A160" zoomScale="70" zoomScaleNormal="70" workbookViewId="0">
      <selection activeCell="C168" sqref="C168"/>
    </sheetView>
  </sheetViews>
  <sheetFormatPr defaultColWidth="4" defaultRowHeight="24" customHeight="1"/>
  <cols>
    <col min="1" max="1" width="4" style="4"/>
    <col min="2" max="2" width="48.5" style="4" customWidth="1"/>
    <col min="3" max="3" width="44.5" style="4" customWidth="1"/>
    <col min="4" max="4" width="38.75" style="4" customWidth="1"/>
    <col min="5" max="5" width="23" style="4" customWidth="1"/>
    <col min="6" max="10" width="26.5" style="4" customWidth="1"/>
    <col min="11" max="11" width="4" style="4" customWidth="1"/>
    <col min="12" max="33" width="4" style="4"/>
    <col min="34" max="34" width="12" style="4" bestFit="1" customWidth="1"/>
    <col min="35" max="16384" width="4" style="4"/>
  </cols>
  <sheetData>
    <row r="1" spans="1:14" ht="15"/>
    <row r="2" spans="1:14" s="260" customFormat="1" ht="15">
      <c r="A2" s="4"/>
      <c r="B2" s="498" t="s">
        <v>389</v>
      </c>
      <c r="C2" s="498"/>
      <c r="D2" s="498"/>
      <c r="E2" s="498"/>
      <c r="F2" s="498"/>
      <c r="G2" s="498"/>
      <c r="H2" s="498"/>
      <c r="I2" s="498"/>
      <c r="J2" s="498"/>
    </row>
    <row r="3" spans="1:14" ht="22.5">
      <c r="B3" s="432" t="s">
        <v>35</v>
      </c>
      <c r="C3" s="432"/>
      <c r="D3" s="432"/>
      <c r="E3" s="432"/>
      <c r="F3" s="432"/>
      <c r="G3" s="432"/>
      <c r="H3" s="432"/>
      <c r="I3" s="432"/>
      <c r="J3" s="432"/>
    </row>
    <row r="4" spans="1:14" ht="15">
      <c r="B4" s="434" t="s">
        <v>390</v>
      </c>
      <c r="C4" s="434"/>
      <c r="D4" s="434"/>
      <c r="E4" s="434"/>
      <c r="F4" s="434"/>
      <c r="G4" s="434"/>
      <c r="H4" s="434"/>
      <c r="I4" s="434"/>
      <c r="J4" s="434"/>
    </row>
    <row r="5" spans="1:14" ht="15">
      <c r="B5" s="434" t="s">
        <v>391</v>
      </c>
      <c r="C5" s="434"/>
      <c r="D5" s="434"/>
      <c r="E5" s="434"/>
      <c r="F5" s="434"/>
      <c r="G5" s="434"/>
      <c r="H5" s="434"/>
      <c r="I5" s="434"/>
      <c r="J5" s="434"/>
    </row>
    <row r="6" spans="1:14" ht="15">
      <c r="B6" s="434" t="s">
        <v>392</v>
      </c>
      <c r="C6" s="434"/>
      <c r="D6" s="434"/>
      <c r="E6" s="434"/>
      <c r="F6" s="434"/>
      <c r="G6" s="434"/>
      <c r="H6" s="434"/>
      <c r="I6" s="434"/>
      <c r="J6" s="434"/>
    </row>
    <row r="7" spans="1:14" ht="15.75" customHeight="1">
      <c r="B7" s="434" t="s">
        <v>393</v>
      </c>
      <c r="C7" s="434"/>
      <c r="D7" s="434"/>
      <c r="E7" s="434"/>
      <c r="F7" s="434"/>
      <c r="G7" s="434"/>
      <c r="H7" s="434"/>
      <c r="I7" s="434"/>
      <c r="J7" s="434"/>
    </row>
    <row r="8" spans="1:14" ht="15">
      <c r="B8" s="523" t="s">
        <v>39</v>
      </c>
      <c r="C8" s="523"/>
      <c r="D8" s="523"/>
      <c r="E8" s="523"/>
      <c r="F8" s="523"/>
      <c r="G8" s="523"/>
      <c r="H8" s="523"/>
      <c r="I8" s="523"/>
      <c r="J8" s="523"/>
    </row>
    <row r="9" spans="1:14" ht="15"/>
    <row r="10" spans="1:14" ht="22.5">
      <c r="B10" s="495" t="s">
        <v>394</v>
      </c>
      <c r="C10" s="495"/>
      <c r="D10" s="495"/>
      <c r="E10" s="495"/>
      <c r="F10" s="495"/>
      <c r="G10" s="495"/>
      <c r="H10" s="495"/>
      <c r="I10" s="495"/>
      <c r="J10" s="495"/>
    </row>
    <row r="11" spans="1:14" s="87" customFormat="1" ht="25.5" customHeight="1">
      <c r="B11" s="505" t="s">
        <v>395</v>
      </c>
      <c r="C11" s="505"/>
      <c r="D11" s="505"/>
      <c r="E11" s="505"/>
      <c r="F11" s="505"/>
      <c r="G11" s="505"/>
      <c r="H11" s="505"/>
      <c r="I11" s="505"/>
      <c r="J11" s="505"/>
    </row>
    <row r="12" spans="1:14" s="88" customFormat="1" ht="15">
      <c r="B12" s="506"/>
      <c r="C12" s="506"/>
      <c r="D12" s="506"/>
      <c r="E12" s="506"/>
      <c r="F12" s="506"/>
      <c r="G12" s="506"/>
      <c r="H12" s="506"/>
      <c r="I12" s="506"/>
      <c r="J12" s="506"/>
    </row>
    <row r="13" spans="1:14" s="88" customFormat="1" ht="18.95">
      <c r="B13" s="504" t="s">
        <v>396</v>
      </c>
      <c r="C13" s="504"/>
      <c r="D13" s="504"/>
      <c r="E13" s="504"/>
      <c r="F13" s="504"/>
      <c r="G13" s="504"/>
      <c r="H13" s="504"/>
      <c r="I13" s="504"/>
      <c r="J13" s="504"/>
    </row>
    <row r="14" spans="1:14" s="88" customFormat="1" ht="15">
      <c r="B14" s="89" t="s">
        <v>397</v>
      </c>
      <c r="C14" s="89" t="s">
        <v>398</v>
      </c>
      <c r="D14" s="4" t="s">
        <v>399</v>
      </c>
      <c r="E14" s="259" t="s">
        <v>400</v>
      </c>
      <c r="F14" s="259" t="s">
        <v>401</v>
      </c>
      <c r="G14" s="4" t="s">
        <v>402</v>
      </c>
      <c r="H14" s="90"/>
      <c r="I14" s="91"/>
    </row>
    <row r="15" spans="1:14" s="88" customFormat="1" ht="15">
      <c r="B15" s="4"/>
      <c r="C15" s="4" t="s">
        <v>403</v>
      </c>
      <c r="D15" s="4">
        <v>994316206</v>
      </c>
      <c r="E15" s="4" t="s">
        <v>404</v>
      </c>
      <c r="F15" s="4" t="s">
        <v>404</v>
      </c>
      <c r="G15" s="92">
        <f>SUMIF(Government_revenues_table[Government entity],Government_agencies[[#This Row],[Full name of agency]],Government_revenues_table[Revenue value])</f>
        <v>0</v>
      </c>
      <c r="H15" s="91"/>
      <c r="I15" s="91"/>
    </row>
    <row r="16" spans="1:14" s="88" customFormat="1" ht="15">
      <c r="C16" s="4" t="s">
        <v>405</v>
      </c>
      <c r="D16" s="4" t="s">
        <v>406</v>
      </c>
      <c r="E16" s="4" t="s">
        <v>404</v>
      </c>
      <c r="F16" s="4" t="s">
        <v>404</v>
      </c>
      <c r="G16" s="92">
        <f>SUMIF(Government_revenues_table[Government entity],Government_agencies[[#This Row],[Full name of agency]],Government_revenues_table[Revenue value])</f>
        <v>0</v>
      </c>
      <c r="H16" s="91"/>
      <c r="I16" s="4"/>
      <c r="L16" s="90"/>
      <c r="M16" s="90"/>
      <c r="N16" s="90"/>
    </row>
    <row r="17" spans="2:14" s="88" customFormat="1" ht="15">
      <c r="C17" s="4" t="s">
        <v>405</v>
      </c>
      <c r="D17" s="4" t="s">
        <v>406</v>
      </c>
      <c r="E17" s="4" t="s">
        <v>404</v>
      </c>
      <c r="F17" s="4" t="s">
        <v>404</v>
      </c>
      <c r="G17" s="92">
        <f>SUMIF(Government_revenues_table[Government entity],Government_agencies[[#This Row],[Full name of agency]],Government_revenues_table[Revenue value])</f>
        <v>0</v>
      </c>
      <c r="H17" s="91"/>
      <c r="I17" s="4"/>
      <c r="L17" s="91"/>
      <c r="M17" s="91"/>
      <c r="N17" s="91"/>
    </row>
    <row r="18" spans="2:14" s="88" customFormat="1" ht="15">
      <c r="B18" s="88" t="s">
        <v>407</v>
      </c>
      <c r="C18" s="4" t="s">
        <v>408</v>
      </c>
      <c r="D18" s="4" t="s">
        <v>406</v>
      </c>
      <c r="E18" s="4" t="s">
        <v>404</v>
      </c>
      <c r="F18" s="4" t="s">
        <v>404</v>
      </c>
      <c r="G18" s="92">
        <f>SUMIF(Government_revenues_table[Government entity],Government_agencies[[#This Row],[Full name of agency]],Government_revenues_table[Revenue value])</f>
        <v>0</v>
      </c>
      <c r="L18" s="91"/>
      <c r="M18" s="91"/>
      <c r="N18" s="91"/>
    </row>
    <row r="19" spans="2:14" s="88" customFormat="1" ht="15">
      <c r="B19" s="88" t="s">
        <v>409</v>
      </c>
      <c r="C19" s="4" t="s">
        <v>410</v>
      </c>
      <c r="D19" s="4" t="s">
        <v>406</v>
      </c>
      <c r="E19" s="4" t="s">
        <v>404</v>
      </c>
      <c r="F19" s="4" t="s">
        <v>404</v>
      </c>
      <c r="G19" s="92">
        <f>SUMIF(Government_revenues_table[Government entity],Government_agencies[[#This Row],[Full name of agency]],Government_revenues_table[Revenue value])</f>
        <v>0</v>
      </c>
      <c r="L19" s="91"/>
      <c r="M19" s="91"/>
      <c r="N19" s="91"/>
    </row>
    <row r="20" spans="2:14" s="88" customFormat="1" ht="15">
      <c r="B20" s="88" t="s">
        <v>371</v>
      </c>
      <c r="C20" s="4" t="s">
        <v>411</v>
      </c>
      <c r="D20" s="4" t="s">
        <v>406</v>
      </c>
      <c r="E20" s="4" t="s">
        <v>404</v>
      </c>
      <c r="F20" s="4" t="s">
        <v>404</v>
      </c>
      <c r="G20" s="92">
        <f>SUMIF(Government_revenues_table[Government entity],Government_agencies[[#This Row],[Full name of agency]],Government_revenues_table[Revenue value])</f>
        <v>0</v>
      </c>
    </row>
    <row r="21" spans="2:14" s="88" customFormat="1" ht="15">
      <c r="C21" s="4"/>
      <c r="D21" s="93"/>
    </row>
    <row r="22" spans="2:14" s="88" customFormat="1" ht="18.95">
      <c r="B22" s="504" t="s">
        <v>412</v>
      </c>
      <c r="C22" s="504"/>
      <c r="D22" s="504"/>
      <c r="E22" s="504"/>
      <c r="F22" s="504"/>
      <c r="G22" s="504"/>
      <c r="H22" s="504"/>
      <c r="I22" s="504"/>
      <c r="J22" s="504"/>
    </row>
    <row r="23" spans="2:14" s="88" customFormat="1" ht="15">
      <c r="B23" s="501" t="s">
        <v>413</v>
      </c>
      <c r="C23" s="502"/>
      <c r="D23" s="503"/>
      <c r="E23" s="90"/>
    </row>
    <row r="24" spans="2:14" s="88" customFormat="1" ht="15">
      <c r="B24" s="94"/>
      <c r="C24" s="95"/>
      <c r="D24" s="96" t="s">
        <v>414</v>
      </c>
    </row>
    <row r="25" spans="2:14" s="88" customFormat="1" ht="15"/>
    <row r="26" spans="2:14" s="88" customFormat="1" ht="15">
      <c r="B26" s="89" t="s">
        <v>415</v>
      </c>
      <c r="C26" s="89" t="s">
        <v>416</v>
      </c>
      <c r="D26" s="4" t="s">
        <v>417</v>
      </c>
      <c r="E26" s="4" t="s">
        <v>360</v>
      </c>
      <c r="F26" s="4" t="s">
        <v>418</v>
      </c>
      <c r="G26" s="4" t="s">
        <v>419</v>
      </c>
      <c r="H26" s="4" t="s">
        <v>420</v>
      </c>
      <c r="I26" s="4" t="s">
        <v>400</v>
      </c>
      <c r="J26" s="4" t="s">
        <v>401</v>
      </c>
      <c r="K26" s="4" t="s">
        <v>421</v>
      </c>
    </row>
    <row r="27" spans="2:14" s="88" customFormat="1" ht="15">
      <c r="B27" s="357" t="s">
        <v>422</v>
      </c>
      <c r="C27" s="359" t="s">
        <v>423</v>
      </c>
      <c r="D27" s="4"/>
      <c r="E27" s="359" t="s">
        <v>424</v>
      </c>
      <c r="F27" s="359" t="s">
        <v>425</v>
      </c>
      <c r="G27" s="363" t="s">
        <v>426</v>
      </c>
      <c r="H27" s="356"/>
      <c r="I27" s="356"/>
      <c r="J27" s="356"/>
      <c r="K27" s="88">
        <f>SUMIF(Table10[Company],Companies[[#This Row],[Full company name]],Table10[Revenue value])</f>
        <v>3466255051685.0239</v>
      </c>
    </row>
    <row r="28" spans="2:14" s="88" customFormat="1" ht="15">
      <c r="B28" s="358" t="s">
        <v>427</v>
      </c>
      <c r="C28" s="360" t="s">
        <v>423</v>
      </c>
      <c r="D28" s="4"/>
      <c r="E28" s="360" t="s">
        <v>424</v>
      </c>
      <c r="F28" s="362" t="s">
        <v>425</v>
      </c>
      <c r="G28" s="364" t="s">
        <v>428</v>
      </c>
      <c r="H28" s="356"/>
      <c r="I28" s="356"/>
      <c r="J28" s="356"/>
      <c r="K28" s="88">
        <f>SUMIF(Table10[Company],Companies[[#This Row],[Full company name]],Table10[Revenue value])</f>
        <v>74674173426.587982</v>
      </c>
    </row>
    <row r="29" spans="2:14" s="88" customFormat="1" ht="15">
      <c r="B29" s="357" t="s">
        <v>429</v>
      </c>
      <c r="C29" s="361" t="s">
        <v>423</v>
      </c>
      <c r="D29" s="4"/>
      <c r="E29" s="359" t="s">
        <v>424</v>
      </c>
      <c r="F29" s="365" t="s">
        <v>425</v>
      </c>
      <c r="G29" s="366" t="s">
        <v>428</v>
      </c>
      <c r="H29" s="356"/>
      <c r="I29" s="356"/>
      <c r="J29" s="356"/>
      <c r="K29" s="88">
        <f>SUMIF(Table10[Company],Companies[[#This Row],[Full company name]],Table10[Revenue value])</f>
        <v>91436003495.39119</v>
      </c>
    </row>
    <row r="30" spans="2:14" s="88" customFormat="1" ht="15">
      <c r="B30" s="358" t="s">
        <v>430</v>
      </c>
      <c r="C30" s="362" t="s">
        <v>423</v>
      </c>
      <c r="D30" s="4"/>
      <c r="E30" s="367" t="s">
        <v>424</v>
      </c>
      <c r="F30" s="368" t="s">
        <v>425</v>
      </c>
      <c r="G30" s="364" t="s">
        <v>431</v>
      </c>
      <c r="H30" s="356"/>
      <c r="I30" s="356"/>
      <c r="J30" s="356"/>
      <c r="K30" s="88">
        <f>SUMIF(Table10[Company],Companies[[#This Row],[Full company name]],Table10[Revenue value])</f>
        <v>8972537741</v>
      </c>
    </row>
    <row r="31" spans="2:14" s="88" customFormat="1" ht="15">
      <c r="B31" s="357" t="s">
        <v>432</v>
      </c>
      <c r="C31" s="361" t="s">
        <v>423</v>
      </c>
      <c r="D31" s="4"/>
      <c r="E31" s="369" t="s">
        <v>424</v>
      </c>
      <c r="F31" s="365" t="s">
        <v>425</v>
      </c>
      <c r="G31" s="366" t="s">
        <v>433</v>
      </c>
      <c r="H31" s="356"/>
      <c r="I31" s="356"/>
      <c r="J31" s="356"/>
      <c r="K31" s="88">
        <f>SUMIF(Table10[Company],Companies[[#This Row],[Full company name]],Table10[Revenue value])</f>
        <v>10223582713</v>
      </c>
    </row>
    <row r="32" spans="2:14" s="88" customFormat="1" ht="15">
      <c r="B32" s="358" t="s">
        <v>434</v>
      </c>
      <c r="C32" s="362" t="s">
        <v>423</v>
      </c>
      <c r="D32" s="4"/>
      <c r="E32" s="367" t="s">
        <v>424</v>
      </c>
      <c r="F32" s="368" t="s">
        <v>425</v>
      </c>
      <c r="G32" s="364" t="s">
        <v>435</v>
      </c>
      <c r="H32" s="356"/>
      <c r="I32" s="356"/>
      <c r="J32" s="356"/>
      <c r="K32" s="88">
        <f>SUMIF(Table10[Company],Companies[[#This Row],[Full company name]],Table10[Revenue value])</f>
        <v>811497926017.65527</v>
      </c>
    </row>
    <row r="33" spans="2:11" s="88" customFormat="1" ht="15">
      <c r="B33" s="357" t="s">
        <v>436</v>
      </c>
      <c r="C33" s="361" t="s">
        <v>423</v>
      </c>
      <c r="D33" s="4"/>
      <c r="E33" s="369" t="s">
        <v>424</v>
      </c>
      <c r="F33" s="365" t="s">
        <v>425</v>
      </c>
      <c r="G33" s="366" t="s">
        <v>437</v>
      </c>
      <c r="H33" s="356"/>
      <c r="I33" s="356"/>
      <c r="J33" s="356"/>
      <c r="K33" s="88">
        <f>SUMIF(Table10[Company],Companies[[#This Row],[Full company name]],Table10[Revenue value])</f>
        <v>48197703104.820251</v>
      </c>
    </row>
    <row r="34" spans="2:11" s="88" customFormat="1" ht="15">
      <c r="B34" s="358" t="s">
        <v>438</v>
      </c>
      <c r="C34" s="362" t="s">
        <v>423</v>
      </c>
      <c r="D34" s="4"/>
      <c r="E34" s="367" t="s">
        <v>424</v>
      </c>
      <c r="F34" s="368" t="s">
        <v>425</v>
      </c>
      <c r="G34" s="370"/>
      <c r="H34" s="356"/>
      <c r="I34" s="356"/>
      <c r="J34" s="356"/>
      <c r="K34" s="88">
        <f>SUMIF(Table10[Company],Companies[[#This Row],[Full company name]],Table10[Revenue value])</f>
        <v>8502592628.6395388</v>
      </c>
    </row>
    <row r="35" spans="2:11" s="88" customFormat="1" ht="15">
      <c r="B35" s="357" t="s">
        <v>439</v>
      </c>
      <c r="C35" s="361" t="s">
        <v>423</v>
      </c>
      <c r="D35" s="4"/>
      <c r="E35" s="369" t="s">
        <v>424</v>
      </c>
      <c r="F35" s="365" t="s">
        <v>425</v>
      </c>
      <c r="G35" s="371"/>
      <c r="H35" s="356"/>
      <c r="I35" s="356"/>
      <c r="J35" s="356"/>
      <c r="K35" s="88">
        <f>SUMIF(Table10[Company],Companies[[#This Row],[Full company name]],Table10[Revenue value])</f>
        <v>2498025158.886889</v>
      </c>
    </row>
    <row r="36" spans="2:11" s="88" customFormat="1" ht="15">
      <c r="B36" s="358" t="s">
        <v>440</v>
      </c>
      <c r="C36" s="362" t="s">
        <v>423</v>
      </c>
      <c r="D36" s="4"/>
      <c r="E36" s="367" t="s">
        <v>424</v>
      </c>
      <c r="F36" s="368" t="s">
        <v>425</v>
      </c>
      <c r="G36" s="364" t="s">
        <v>441</v>
      </c>
      <c r="H36" s="356"/>
      <c r="I36" s="356"/>
      <c r="J36" s="356"/>
      <c r="K36" s="88">
        <f>SUMIF(Table10[Company],Companies[[#This Row],[Full company name]],Table10[Revenue value])</f>
        <v>11133799928062.926</v>
      </c>
    </row>
    <row r="37" spans="2:11" s="88" customFormat="1" ht="15">
      <c r="B37" s="357" t="s">
        <v>442</v>
      </c>
      <c r="C37" s="361" t="s">
        <v>423</v>
      </c>
      <c r="D37" s="4"/>
      <c r="E37" s="369" t="s">
        <v>424</v>
      </c>
      <c r="F37" s="365" t="s">
        <v>425</v>
      </c>
      <c r="G37" s="366" t="s">
        <v>443</v>
      </c>
      <c r="H37" s="356"/>
      <c r="I37" s="356"/>
      <c r="J37" s="356"/>
      <c r="K37" s="88">
        <f>SUMIF(Table10[Company],Companies[[#This Row],[Full company name]],Table10[Revenue value])</f>
        <v>3823304454256.6421</v>
      </c>
    </row>
    <row r="38" spans="2:11" s="88" customFormat="1" ht="15">
      <c r="B38" s="358" t="s">
        <v>444</v>
      </c>
      <c r="C38" s="362" t="s">
        <v>423</v>
      </c>
      <c r="D38" s="4"/>
      <c r="E38" s="367" t="s">
        <v>424</v>
      </c>
      <c r="F38" s="368" t="s">
        <v>425</v>
      </c>
      <c r="G38" s="370"/>
      <c r="H38" s="356"/>
      <c r="I38" s="356"/>
      <c r="J38" s="356"/>
      <c r="K38" s="88">
        <f>SUMIF(Table10[Company],Companies[[#This Row],[Full company name]],Table10[Revenue value])</f>
        <v>66094598483.853081</v>
      </c>
    </row>
    <row r="39" spans="2:11" s="88" customFormat="1" ht="15">
      <c r="B39" s="357" t="s">
        <v>445</v>
      </c>
      <c r="C39" s="361" t="s">
        <v>423</v>
      </c>
      <c r="D39" s="4"/>
      <c r="E39" s="369" t="s">
        <v>424</v>
      </c>
      <c r="F39" s="365" t="s">
        <v>425</v>
      </c>
      <c r="G39" s="366" t="s">
        <v>435</v>
      </c>
      <c r="H39" s="356"/>
      <c r="I39" s="356"/>
      <c r="J39" s="356"/>
      <c r="K39" s="88">
        <f>SUMIF(Table10[Company],Companies[[#This Row],[Full company name]],Table10[Revenue value])</f>
        <v>271451391945.45889</v>
      </c>
    </row>
    <row r="40" spans="2:11" s="88" customFormat="1" ht="15">
      <c r="B40" s="358" t="s">
        <v>446</v>
      </c>
      <c r="C40" s="362" t="s">
        <v>423</v>
      </c>
      <c r="D40" s="4"/>
      <c r="E40" s="367" t="s">
        <v>424</v>
      </c>
      <c r="F40" s="368" t="s">
        <v>425</v>
      </c>
      <c r="G40" s="364" t="s">
        <v>435</v>
      </c>
      <c r="H40" s="356"/>
      <c r="I40" s="356"/>
      <c r="J40" s="356"/>
      <c r="K40" s="88">
        <f>SUMIF(Table10[Company],Companies[[#This Row],[Full company name]],Table10[Revenue value])</f>
        <v>49035149190.858475</v>
      </c>
    </row>
    <row r="41" spans="2:11" s="88" customFormat="1" ht="15">
      <c r="B41" s="357" t="s">
        <v>447</v>
      </c>
      <c r="C41" s="361" t="s">
        <v>423</v>
      </c>
      <c r="D41" s="4"/>
      <c r="E41" s="369" t="s">
        <v>424</v>
      </c>
      <c r="F41" s="365" t="s">
        <v>425</v>
      </c>
      <c r="G41" s="366" t="s">
        <v>448</v>
      </c>
      <c r="H41" s="356"/>
      <c r="I41" s="356"/>
      <c r="J41" s="356"/>
      <c r="K41" s="88">
        <f>SUMIF(Table10[Company],Companies[[#This Row],[Full company name]],Table10[Revenue value])</f>
        <v>326120844527.15369</v>
      </c>
    </row>
    <row r="42" spans="2:11" s="88" customFormat="1" ht="15">
      <c r="B42" s="358" t="s">
        <v>449</v>
      </c>
      <c r="C42" s="362" t="s">
        <v>423</v>
      </c>
      <c r="D42" s="4"/>
      <c r="E42" s="367" t="s">
        <v>424</v>
      </c>
      <c r="F42" s="368" t="s">
        <v>425</v>
      </c>
      <c r="G42" s="372" t="s">
        <v>450</v>
      </c>
      <c r="H42" s="356"/>
      <c r="I42" s="356"/>
      <c r="J42" s="356"/>
      <c r="K42" s="88">
        <f>SUMIF(Table10[Company],Companies[[#This Row],[Full company name]],Table10[Revenue value])</f>
        <v>377408344193.92908</v>
      </c>
    </row>
    <row r="43" spans="2:11" s="88" customFormat="1" ht="15">
      <c r="B43" s="357" t="s">
        <v>451</v>
      </c>
      <c r="C43" s="361" t="s">
        <v>423</v>
      </c>
      <c r="D43" s="4"/>
      <c r="E43" s="369" t="s">
        <v>424</v>
      </c>
      <c r="F43" s="365" t="s">
        <v>425</v>
      </c>
      <c r="G43" s="363" t="s">
        <v>452</v>
      </c>
      <c r="H43" s="356"/>
      <c r="I43" s="356"/>
      <c r="J43" s="356"/>
      <c r="K43" s="88">
        <f>SUMIF(Table10[Company],Companies[[#This Row],[Full company name]],Table10[Revenue value])</f>
        <v>19852882264.730896</v>
      </c>
    </row>
    <row r="44" spans="2:11" s="88" customFormat="1" ht="15">
      <c r="B44" s="358" t="s">
        <v>453</v>
      </c>
      <c r="C44" s="362" t="s">
        <v>423</v>
      </c>
      <c r="D44" s="4"/>
      <c r="E44" s="367" t="s">
        <v>424</v>
      </c>
      <c r="F44" s="368" t="s">
        <v>425</v>
      </c>
      <c r="G44" s="372" t="s">
        <v>454</v>
      </c>
      <c r="H44" s="356"/>
      <c r="I44" s="356"/>
      <c r="J44" s="356"/>
      <c r="K44" s="88">
        <f>SUMIF(Table10[Company],Companies[[#This Row],[Full company name]],Table10[Revenue value])</f>
        <v>32839920758.074688</v>
      </c>
    </row>
    <row r="45" spans="2:11" s="88" customFormat="1" ht="15">
      <c r="B45" s="357" t="s">
        <v>455</v>
      </c>
      <c r="C45" s="361" t="s">
        <v>423</v>
      </c>
      <c r="D45" s="4"/>
      <c r="E45" s="369" t="s">
        <v>424</v>
      </c>
      <c r="F45" s="365" t="s">
        <v>425</v>
      </c>
      <c r="G45" s="371"/>
      <c r="H45" s="356"/>
      <c r="I45" s="356"/>
      <c r="J45" s="356"/>
      <c r="K45" s="88">
        <f>SUMIF(Table10[Company],Companies[[#This Row],[Full company name]],Table10[Revenue value])</f>
        <v>34679655.122525133</v>
      </c>
    </row>
    <row r="46" spans="2:11" s="88" customFormat="1" ht="15">
      <c r="B46" s="358" t="s">
        <v>456</v>
      </c>
      <c r="C46" s="362" t="s">
        <v>423</v>
      </c>
      <c r="D46" s="4"/>
      <c r="E46" s="367" t="s">
        <v>424</v>
      </c>
      <c r="F46" s="368" t="s">
        <v>425</v>
      </c>
      <c r="G46" s="372" t="s">
        <v>457</v>
      </c>
      <c r="H46" s="356"/>
      <c r="I46" s="356"/>
      <c r="J46" s="356"/>
      <c r="K46" s="88">
        <f>SUMIF(Table10[Company],Companies[[#This Row],[Full company name]],Table10[Revenue value])</f>
        <v>229272158675.19696</v>
      </c>
    </row>
    <row r="47" spans="2:11" s="88" customFormat="1" ht="15">
      <c r="B47" s="357" t="s">
        <v>458</v>
      </c>
      <c r="C47" s="361" t="s">
        <v>423</v>
      </c>
      <c r="D47" s="4"/>
      <c r="E47" s="369" t="s">
        <v>424</v>
      </c>
      <c r="F47" s="365" t="s">
        <v>425</v>
      </c>
      <c r="G47" s="363" t="s">
        <v>459</v>
      </c>
      <c r="H47" s="356"/>
      <c r="I47" s="356"/>
      <c r="J47" s="356"/>
      <c r="K47" s="88">
        <f>SUMIF(Table10[Company],Companies[[#This Row],[Full company name]],Table10[Revenue value])</f>
        <v>33690093953.414814</v>
      </c>
    </row>
    <row r="48" spans="2:11" s="88" customFormat="1" ht="15">
      <c r="B48" s="358" t="s">
        <v>460</v>
      </c>
      <c r="C48" s="362" t="s">
        <v>423</v>
      </c>
      <c r="D48" s="4"/>
      <c r="E48" s="367" t="s">
        <v>424</v>
      </c>
      <c r="F48" s="368" t="s">
        <v>425</v>
      </c>
      <c r="G48" s="370"/>
      <c r="H48" s="356"/>
      <c r="I48" s="356"/>
      <c r="J48" s="356"/>
      <c r="K48" s="88">
        <f>SUMIF(Table10[Company],Companies[[#This Row],[Full company name]],Table10[Revenue value])</f>
        <v>86262771016.317368</v>
      </c>
    </row>
    <row r="49" spans="2:11" s="88" customFormat="1" ht="15">
      <c r="B49" s="357" t="s">
        <v>461</v>
      </c>
      <c r="C49" s="361" t="s">
        <v>423</v>
      </c>
      <c r="D49" s="4"/>
      <c r="E49" s="369" t="s">
        <v>424</v>
      </c>
      <c r="F49" s="365" t="s">
        <v>425</v>
      </c>
      <c r="G49" s="363" t="s">
        <v>462</v>
      </c>
      <c r="H49" s="356"/>
      <c r="I49" s="356"/>
      <c r="J49" s="356"/>
      <c r="K49" s="88">
        <f>SUMIF(Table10[Company],Companies[[#This Row],[Full company name]],Table10[Revenue value])</f>
        <v>320984136769.9491</v>
      </c>
    </row>
    <row r="50" spans="2:11" s="88" customFormat="1" ht="15">
      <c r="B50" s="358" t="s">
        <v>463</v>
      </c>
      <c r="C50" s="362" t="s">
        <v>423</v>
      </c>
      <c r="D50" s="4"/>
      <c r="E50" s="367" t="s">
        <v>424</v>
      </c>
      <c r="F50" s="368" t="s">
        <v>425</v>
      </c>
      <c r="G50" s="372" t="s">
        <v>464</v>
      </c>
      <c r="H50" s="356"/>
      <c r="I50" s="356"/>
      <c r="J50" s="356"/>
      <c r="K50" s="88">
        <f>SUMIF(Table10[Company],Companies[[#This Row],[Full company name]],Table10[Revenue value])</f>
        <v>1401101287145.8152</v>
      </c>
    </row>
    <row r="51" spans="2:11" s="88" customFormat="1" ht="15">
      <c r="B51" s="357" t="s">
        <v>465</v>
      </c>
      <c r="C51" s="361" t="s">
        <v>423</v>
      </c>
      <c r="D51" s="4"/>
      <c r="E51" s="369" t="s">
        <v>424</v>
      </c>
      <c r="F51" s="365" t="s">
        <v>425</v>
      </c>
      <c r="G51" s="363" t="s">
        <v>466</v>
      </c>
      <c r="H51" s="356"/>
      <c r="I51" s="356"/>
      <c r="J51" s="356"/>
      <c r="K51" s="88">
        <f>SUMIF(Table10[Company],Companies[[#This Row],[Full company name]],Table10[Revenue value])</f>
        <v>621912355530.3313</v>
      </c>
    </row>
    <row r="52" spans="2:11" s="88" customFormat="1" ht="15">
      <c r="B52" s="358" t="s">
        <v>467</v>
      </c>
      <c r="C52" s="362" t="s">
        <v>423</v>
      </c>
      <c r="D52" s="4"/>
      <c r="E52" s="367" t="s">
        <v>424</v>
      </c>
      <c r="F52" s="368" t="s">
        <v>425</v>
      </c>
      <c r="G52" s="370"/>
      <c r="H52" s="356"/>
      <c r="I52" s="356"/>
      <c r="J52" s="356"/>
      <c r="K52" s="88">
        <f>SUMIF(Table10[Company],Companies[[#This Row],[Full company name]],Table10[Revenue value])</f>
        <v>0</v>
      </c>
    </row>
    <row r="53" spans="2:11" s="88" customFormat="1" ht="15">
      <c r="B53" s="357" t="s">
        <v>468</v>
      </c>
      <c r="C53" s="361" t="s">
        <v>423</v>
      </c>
      <c r="D53" s="4"/>
      <c r="E53" s="369" t="s">
        <v>424</v>
      </c>
      <c r="F53" s="365" t="s">
        <v>425</v>
      </c>
      <c r="G53" s="363" t="s">
        <v>469</v>
      </c>
      <c r="H53" s="356"/>
      <c r="I53" s="356"/>
      <c r="J53" s="356"/>
      <c r="K53" s="88">
        <f>SUMIF(Table10[Company],Companies[[#This Row],[Full company name]],Table10[Revenue value])</f>
        <v>275458582769</v>
      </c>
    </row>
    <row r="54" spans="2:11" s="88" customFormat="1" ht="15">
      <c r="B54" s="358" t="s">
        <v>470</v>
      </c>
      <c r="C54" s="362" t="s">
        <v>423</v>
      </c>
      <c r="D54" s="4"/>
      <c r="E54" s="367" t="s">
        <v>424</v>
      </c>
      <c r="F54" s="368" t="s">
        <v>425</v>
      </c>
      <c r="G54" s="372" t="s">
        <v>471</v>
      </c>
      <c r="H54" s="356"/>
      <c r="I54" s="356"/>
      <c r="J54" s="356"/>
      <c r="K54" s="88">
        <f>SUMIF(Table10[Company],Companies[[#This Row],[Full company name]],Table10[Revenue value])</f>
        <v>332124506150.50391</v>
      </c>
    </row>
    <row r="55" spans="2:11" s="88" customFormat="1" ht="15">
      <c r="B55" s="357" t="s">
        <v>472</v>
      </c>
      <c r="C55" s="361" t="s">
        <v>423</v>
      </c>
      <c r="D55" s="4"/>
      <c r="E55" s="369" t="s">
        <v>424</v>
      </c>
      <c r="F55" s="365" t="s">
        <v>425</v>
      </c>
      <c r="G55" s="363" t="s">
        <v>435</v>
      </c>
      <c r="H55" s="356"/>
      <c r="I55" s="356"/>
      <c r="J55" s="356"/>
      <c r="K55" s="88">
        <f>SUMIF(Table10[Company],Companies[[#This Row],[Full company name]],Table10[Revenue value])</f>
        <v>1252971698348.8306</v>
      </c>
    </row>
    <row r="56" spans="2:11" s="88" customFormat="1" ht="15">
      <c r="B56" s="358" t="s">
        <v>473</v>
      </c>
      <c r="C56" s="362" t="s">
        <v>423</v>
      </c>
      <c r="D56" s="4"/>
      <c r="E56" s="367" t="s">
        <v>424</v>
      </c>
      <c r="F56" s="368" t="s">
        <v>425</v>
      </c>
      <c r="G56" s="372" t="s">
        <v>474</v>
      </c>
      <c r="H56" s="356"/>
      <c r="I56" s="356"/>
      <c r="J56" s="356"/>
      <c r="K56" s="88">
        <f>SUMIF(Table10[Company],Companies[[#This Row],[Full company name]],Table10[Revenue value])</f>
        <v>132674818576.71877</v>
      </c>
    </row>
    <row r="57" spans="2:11" s="88" customFormat="1" ht="15">
      <c r="B57" s="357" t="s">
        <v>475</v>
      </c>
      <c r="C57" s="361" t="s">
        <v>423</v>
      </c>
      <c r="D57" s="4"/>
      <c r="E57" s="369" t="s">
        <v>424</v>
      </c>
      <c r="F57" s="365" t="s">
        <v>425</v>
      </c>
      <c r="G57" s="363" t="s">
        <v>435</v>
      </c>
      <c r="H57" s="356"/>
      <c r="I57" s="356"/>
      <c r="J57" s="356"/>
      <c r="K57" s="88">
        <f>SUMIF(Table10[Company],Companies[[#This Row],[Full company name]],Table10[Revenue value])</f>
        <v>72538422161.765579</v>
      </c>
    </row>
    <row r="58" spans="2:11" s="88" customFormat="1" ht="15">
      <c r="B58" s="358" t="s">
        <v>476</v>
      </c>
      <c r="C58" s="362" t="s">
        <v>423</v>
      </c>
      <c r="D58" s="4"/>
      <c r="E58" s="367" t="s">
        <v>424</v>
      </c>
      <c r="F58" s="368" t="s">
        <v>425</v>
      </c>
      <c r="G58" s="370"/>
      <c r="H58" s="356"/>
      <c r="I58" s="356"/>
      <c r="J58" s="356"/>
      <c r="K58" s="88">
        <f>SUMIF(Table10[Company],Companies[[#This Row],[Full company name]],Table10[Revenue value])</f>
        <v>0</v>
      </c>
    </row>
    <row r="59" spans="2:11" s="88" customFormat="1" ht="15">
      <c r="B59" s="357" t="s">
        <v>477</v>
      </c>
      <c r="C59" s="361" t="s">
        <v>423</v>
      </c>
      <c r="D59" s="4"/>
      <c r="E59" s="369" t="s">
        <v>424</v>
      </c>
      <c r="F59" s="365" t="s">
        <v>425</v>
      </c>
      <c r="G59" s="363" t="s">
        <v>478</v>
      </c>
      <c r="H59" s="356"/>
      <c r="I59" s="356"/>
      <c r="J59" s="356"/>
      <c r="K59" s="88">
        <f>SUMIF(Table10[Company],Companies[[#This Row],[Full company name]],Table10[Revenue value])</f>
        <v>429653582642.24005</v>
      </c>
    </row>
    <row r="60" spans="2:11" s="88" customFormat="1" ht="15">
      <c r="B60" s="358" t="s">
        <v>479</v>
      </c>
      <c r="C60" s="362" t="s">
        <v>423</v>
      </c>
      <c r="D60" s="4"/>
      <c r="E60" s="367" t="s">
        <v>424</v>
      </c>
      <c r="F60" s="368" t="s">
        <v>425</v>
      </c>
      <c r="G60" s="370"/>
      <c r="H60" s="356"/>
      <c r="I60" s="356"/>
      <c r="J60" s="356"/>
      <c r="K60" s="88">
        <f>SUMIF(Table10[Company],Companies[[#This Row],[Full company name]],Table10[Revenue value])</f>
        <v>128611936553.3564</v>
      </c>
    </row>
    <row r="61" spans="2:11" s="88" customFormat="1" ht="15">
      <c r="B61" s="357" t="s">
        <v>480</v>
      </c>
      <c r="C61" s="361" t="s">
        <v>423</v>
      </c>
      <c r="D61" s="4"/>
      <c r="E61" s="369" t="s">
        <v>424</v>
      </c>
      <c r="F61" s="365" t="s">
        <v>425</v>
      </c>
      <c r="G61" s="363" t="s">
        <v>481</v>
      </c>
      <c r="H61" s="356"/>
      <c r="I61" s="356"/>
      <c r="J61" s="356"/>
      <c r="K61" s="88">
        <f>SUMIF(Table10[Company],Companies[[#This Row],[Full company name]],Table10[Revenue value])</f>
        <v>28184145551.047226</v>
      </c>
    </row>
    <row r="62" spans="2:11" s="88" customFormat="1" ht="15">
      <c r="B62" s="358" t="s">
        <v>482</v>
      </c>
      <c r="C62" s="362" t="s">
        <v>423</v>
      </c>
      <c r="D62" s="4"/>
      <c r="E62" s="367" t="s">
        <v>424</v>
      </c>
      <c r="F62" s="368" t="s">
        <v>425</v>
      </c>
      <c r="G62" s="372" t="s">
        <v>483</v>
      </c>
      <c r="H62" s="356"/>
      <c r="I62" s="356"/>
      <c r="J62" s="356"/>
      <c r="K62" s="88">
        <f>SUMIF(Table10[Company],Companies[[#This Row],[Full company name]],Table10[Revenue value])</f>
        <v>12505865797.03405</v>
      </c>
    </row>
    <row r="63" spans="2:11" s="88" customFormat="1" ht="15">
      <c r="B63" s="357" t="s">
        <v>484</v>
      </c>
      <c r="C63" s="361" t="s">
        <v>423</v>
      </c>
      <c r="D63" s="4"/>
      <c r="E63" s="369" t="s">
        <v>424</v>
      </c>
      <c r="F63" s="365" t="s">
        <v>425</v>
      </c>
      <c r="G63" s="363" t="s">
        <v>485</v>
      </c>
      <c r="H63" s="356"/>
      <c r="I63" s="356"/>
      <c r="J63" s="356"/>
      <c r="K63" s="88">
        <f>SUMIF(Table10[Company],Companies[[#This Row],[Full company name]],Table10[Revenue value])</f>
        <v>0</v>
      </c>
    </row>
    <row r="64" spans="2:11" s="88" customFormat="1" ht="15">
      <c r="B64" s="358" t="s">
        <v>486</v>
      </c>
      <c r="C64" s="362" t="s">
        <v>423</v>
      </c>
      <c r="D64" s="4"/>
      <c r="E64" s="367" t="s">
        <v>424</v>
      </c>
      <c r="F64" s="368" t="s">
        <v>425</v>
      </c>
      <c r="G64" s="372" t="s">
        <v>485</v>
      </c>
      <c r="H64" s="356"/>
      <c r="I64" s="356"/>
      <c r="J64" s="356"/>
      <c r="K64" s="88">
        <f>SUMIF(Table10[Company],Companies[[#This Row],[Full company name]],Table10[Revenue value])</f>
        <v>0</v>
      </c>
    </row>
    <row r="65" spans="2:11" s="88" customFormat="1" ht="15">
      <c r="B65" s="357" t="s">
        <v>487</v>
      </c>
      <c r="C65" s="361" t="s">
        <v>423</v>
      </c>
      <c r="D65" s="4"/>
      <c r="E65" s="369" t="s">
        <v>424</v>
      </c>
      <c r="F65" s="365" t="s">
        <v>425</v>
      </c>
      <c r="G65" s="363" t="s">
        <v>488</v>
      </c>
      <c r="H65" s="356"/>
      <c r="I65" s="356"/>
      <c r="J65" s="356"/>
      <c r="K65" s="88">
        <f>SUMIF(Table10[Company],Companies[[#This Row],[Full company name]],Table10[Revenue value])</f>
        <v>11395526626.740139</v>
      </c>
    </row>
    <row r="66" spans="2:11" s="88" customFormat="1" ht="15">
      <c r="B66" s="358" t="s">
        <v>489</v>
      </c>
      <c r="C66" s="362" t="s">
        <v>423</v>
      </c>
      <c r="D66" s="4"/>
      <c r="E66" s="367" t="s">
        <v>424</v>
      </c>
      <c r="F66" s="368" t="s">
        <v>425</v>
      </c>
      <c r="G66" s="370"/>
      <c r="H66" s="356"/>
      <c r="I66" s="356"/>
      <c r="J66" s="356"/>
      <c r="K66" s="88">
        <f>SUMIF(Table10[Company],Companies[[#This Row],[Full company name]],Table10[Revenue value])</f>
        <v>212499659812.32504</v>
      </c>
    </row>
    <row r="67" spans="2:11" s="88" customFormat="1" ht="15">
      <c r="B67" s="357" t="s">
        <v>490</v>
      </c>
      <c r="C67" s="361" t="s">
        <v>423</v>
      </c>
      <c r="D67" s="4"/>
      <c r="E67" s="369" t="s">
        <v>424</v>
      </c>
      <c r="F67" s="365" t="s">
        <v>425</v>
      </c>
      <c r="G67" s="363" t="s">
        <v>491</v>
      </c>
      <c r="H67" s="356"/>
      <c r="I67" s="356"/>
      <c r="J67" s="356"/>
      <c r="K67" s="88">
        <f>SUMIF(Table10[Company],Companies[[#This Row],[Full company name]],Table10[Revenue value])</f>
        <v>35868771813.358055</v>
      </c>
    </row>
    <row r="68" spans="2:11" s="88" customFormat="1" ht="15">
      <c r="B68" s="358" t="s">
        <v>492</v>
      </c>
      <c r="C68" s="362" t="s">
        <v>423</v>
      </c>
      <c r="D68" s="4"/>
      <c r="E68" s="367" t="s">
        <v>424</v>
      </c>
      <c r="F68" s="368" t="s">
        <v>425</v>
      </c>
      <c r="G68" s="372" t="s">
        <v>493</v>
      </c>
      <c r="H68" s="356"/>
      <c r="I68" s="356"/>
      <c r="J68" s="356"/>
      <c r="K68" s="88">
        <f>SUMIF(Table10[Company],Companies[[#This Row],[Full company name]],Table10[Revenue value])</f>
        <v>153512533373.76016</v>
      </c>
    </row>
    <row r="69" spans="2:11" s="88" customFormat="1" ht="15">
      <c r="B69" s="357" t="s">
        <v>494</v>
      </c>
      <c r="C69" s="361" t="s">
        <v>423</v>
      </c>
      <c r="D69" s="4"/>
      <c r="E69" s="369" t="s">
        <v>424</v>
      </c>
      <c r="F69" s="365" t="s">
        <v>425</v>
      </c>
      <c r="G69" s="363" t="s">
        <v>495</v>
      </c>
      <c r="H69" s="356"/>
      <c r="I69" s="356"/>
      <c r="J69" s="356"/>
      <c r="K69" s="88">
        <f>SUMIF(Table10[Company],Companies[[#This Row],[Full company name]],Table10[Revenue value])</f>
        <v>4172213372345.9087</v>
      </c>
    </row>
    <row r="70" spans="2:11" s="88" customFormat="1" ht="15">
      <c r="B70" s="358" t="s">
        <v>496</v>
      </c>
      <c r="C70" s="362" t="s">
        <v>423</v>
      </c>
      <c r="D70" s="4"/>
      <c r="E70" s="367" t="s">
        <v>424</v>
      </c>
      <c r="F70" s="368" t="s">
        <v>425</v>
      </c>
      <c r="G70" s="372" t="s">
        <v>497</v>
      </c>
      <c r="H70" s="356"/>
      <c r="I70" s="356"/>
      <c r="J70" s="356"/>
      <c r="K70" s="88">
        <f>SUMIF(Table10[Company],Companies[[#This Row],[Full company name]],Table10[Revenue value])</f>
        <v>2614148109.8545246</v>
      </c>
    </row>
    <row r="71" spans="2:11" s="88" customFormat="1" ht="15">
      <c r="B71" s="357" t="s">
        <v>498</v>
      </c>
      <c r="C71" s="361" t="s">
        <v>423</v>
      </c>
      <c r="D71" s="4"/>
      <c r="E71" s="369" t="s">
        <v>424</v>
      </c>
      <c r="F71" s="365" t="s">
        <v>425</v>
      </c>
      <c r="G71" s="363" t="s">
        <v>497</v>
      </c>
      <c r="H71" s="356"/>
      <c r="I71" s="356"/>
      <c r="J71" s="356"/>
      <c r="K71" s="88">
        <f>SUMIF(Table10[Company],Companies[[#This Row],[Full company name]],Table10[Revenue value])</f>
        <v>257799511850.67026</v>
      </c>
    </row>
    <row r="72" spans="2:11" s="88" customFormat="1" ht="15">
      <c r="B72" s="358" t="s">
        <v>499</v>
      </c>
      <c r="C72" s="362" t="s">
        <v>423</v>
      </c>
      <c r="D72" s="4"/>
      <c r="E72" s="367" t="s">
        <v>424</v>
      </c>
      <c r="F72" s="368" t="s">
        <v>425</v>
      </c>
      <c r="G72" s="372" t="s">
        <v>497</v>
      </c>
      <c r="H72" s="356"/>
      <c r="I72" s="356"/>
      <c r="J72" s="356"/>
      <c r="K72" s="88">
        <f>SUMIF(Table10[Company],Companies[[#This Row],[Full company name]],Table10[Revenue value])</f>
        <v>78199171720.784729</v>
      </c>
    </row>
    <row r="73" spans="2:11" s="88" customFormat="1" ht="15">
      <c r="B73" s="357" t="s">
        <v>500</v>
      </c>
      <c r="C73" s="361" t="s">
        <v>423</v>
      </c>
      <c r="D73" s="4"/>
      <c r="E73" s="369" t="s">
        <v>424</v>
      </c>
      <c r="F73" s="365" t="s">
        <v>425</v>
      </c>
      <c r="G73" s="363" t="s">
        <v>497</v>
      </c>
      <c r="H73" s="356"/>
      <c r="I73" s="356"/>
      <c r="J73" s="356"/>
      <c r="K73" s="88">
        <f>SUMIF(Table10[Company],Companies[[#This Row],[Full company name]],Table10[Revenue value])</f>
        <v>3896929.7167911967</v>
      </c>
    </row>
    <row r="74" spans="2:11" s="88" customFormat="1" ht="15">
      <c r="B74" s="358" t="s">
        <v>501</v>
      </c>
      <c r="C74" s="362" t="s">
        <v>423</v>
      </c>
      <c r="D74" s="4"/>
      <c r="E74" s="367" t="s">
        <v>424</v>
      </c>
      <c r="F74" s="368" t="s">
        <v>425</v>
      </c>
      <c r="G74" s="372" t="s">
        <v>497</v>
      </c>
      <c r="H74" s="356"/>
      <c r="I74" s="356"/>
      <c r="J74" s="356"/>
      <c r="K74" s="88">
        <f>SUMIF(Table10[Company],Companies[[#This Row],[Full company name]],Table10[Revenue value])</f>
        <v>57147691409.821068</v>
      </c>
    </row>
    <row r="75" spans="2:11" s="88" customFormat="1" ht="15">
      <c r="B75" s="357" t="s">
        <v>502</v>
      </c>
      <c r="C75" s="361" t="s">
        <v>423</v>
      </c>
      <c r="D75" s="4"/>
      <c r="E75" s="369" t="s">
        <v>424</v>
      </c>
      <c r="F75" s="365" t="s">
        <v>425</v>
      </c>
      <c r="G75" s="363" t="s">
        <v>497</v>
      </c>
      <c r="H75" s="356"/>
      <c r="I75" s="356"/>
      <c r="J75" s="356"/>
      <c r="K75" s="88">
        <f>SUMIF(Table10[Company],Companies[[#This Row],[Full company name]],Table10[Revenue value])</f>
        <v>545140013293.89441</v>
      </c>
    </row>
    <row r="76" spans="2:11" s="88" customFormat="1" ht="15">
      <c r="B76" s="358" t="s">
        <v>503</v>
      </c>
      <c r="C76" s="362" t="s">
        <v>423</v>
      </c>
      <c r="D76" s="4"/>
      <c r="E76" s="367" t="s">
        <v>424</v>
      </c>
      <c r="F76" s="368" t="s">
        <v>425</v>
      </c>
      <c r="G76" s="372" t="s">
        <v>497</v>
      </c>
      <c r="H76" s="356"/>
      <c r="I76" s="356"/>
      <c r="J76" s="356"/>
      <c r="K76" s="88">
        <f>SUMIF(Table10[Company],Companies[[#This Row],[Full company name]],Table10[Revenue value])</f>
        <v>742674584301.60522</v>
      </c>
    </row>
    <row r="77" spans="2:11" s="88" customFormat="1" ht="15">
      <c r="B77" s="357" t="s">
        <v>504</v>
      </c>
      <c r="C77" s="361" t="s">
        <v>423</v>
      </c>
      <c r="D77" s="4"/>
      <c r="E77" s="369" t="s">
        <v>424</v>
      </c>
      <c r="F77" s="365" t="s">
        <v>425</v>
      </c>
      <c r="G77" s="363" t="s">
        <v>497</v>
      </c>
      <c r="H77" s="356"/>
      <c r="I77" s="356"/>
      <c r="J77" s="356"/>
      <c r="K77" s="88">
        <f>SUMIF(Table10[Company],Companies[[#This Row],[Full company name]],Table10[Revenue value])</f>
        <v>2971179306.6153398</v>
      </c>
    </row>
    <row r="78" spans="2:11" s="88" customFormat="1" ht="15">
      <c r="B78" s="358" t="s">
        <v>505</v>
      </c>
      <c r="C78" s="362" t="s">
        <v>423</v>
      </c>
      <c r="D78" s="4"/>
      <c r="E78" s="367" t="s">
        <v>424</v>
      </c>
      <c r="F78" s="368" t="s">
        <v>425</v>
      </c>
      <c r="G78" s="372" t="s">
        <v>497</v>
      </c>
      <c r="H78" s="356"/>
      <c r="I78" s="356"/>
      <c r="J78" s="356"/>
      <c r="K78" s="88">
        <f>SUMIF(Table10[Company],Companies[[#This Row],[Full company name]],Table10[Revenue value])</f>
        <v>0</v>
      </c>
    </row>
    <row r="79" spans="2:11" s="88" customFormat="1" ht="15">
      <c r="B79" s="357" t="s">
        <v>506</v>
      </c>
      <c r="C79" s="361" t="s">
        <v>423</v>
      </c>
      <c r="D79" s="4"/>
      <c r="E79" s="369" t="s">
        <v>424</v>
      </c>
      <c r="F79" s="365" t="s">
        <v>425</v>
      </c>
      <c r="G79" s="363" t="s">
        <v>497</v>
      </c>
      <c r="H79" s="356"/>
      <c r="I79" s="356"/>
      <c r="J79" s="356"/>
      <c r="K79" s="88">
        <f>SUMIF(Table10[Company],Companies[[#This Row],[Full company name]],Table10[Revenue value])</f>
        <v>36621686942.961319</v>
      </c>
    </row>
    <row r="80" spans="2:11" s="88" customFormat="1" ht="15">
      <c r="B80" s="358" t="s">
        <v>507</v>
      </c>
      <c r="C80" s="362" t="s">
        <v>423</v>
      </c>
      <c r="D80" s="4"/>
      <c r="E80" s="367" t="s">
        <v>424</v>
      </c>
      <c r="F80" s="368" t="s">
        <v>425</v>
      </c>
      <c r="G80" s="372" t="s">
        <v>497</v>
      </c>
      <c r="H80" s="356"/>
      <c r="I80" s="356"/>
      <c r="J80" s="356"/>
      <c r="K80" s="88">
        <f>SUMIF(Table10[Company],Companies[[#This Row],[Full company name]],Table10[Revenue value])</f>
        <v>574010057225.0752</v>
      </c>
    </row>
    <row r="81" spans="2:11" s="88" customFormat="1" ht="15">
      <c r="B81" s="357" t="s">
        <v>508</v>
      </c>
      <c r="C81" s="361" t="s">
        <v>423</v>
      </c>
      <c r="D81" s="4"/>
      <c r="E81" s="369" t="s">
        <v>424</v>
      </c>
      <c r="F81" s="365" t="s">
        <v>425</v>
      </c>
      <c r="G81" s="363" t="s">
        <v>497</v>
      </c>
      <c r="H81" s="356"/>
      <c r="I81" s="356"/>
      <c r="J81" s="356"/>
      <c r="K81" s="88">
        <f>SUMIF(Table10[Company],Companies[[#This Row],[Full company name]],Table10[Revenue value])</f>
        <v>410963257361.9433</v>
      </c>
    </row>
    <row r="82" spans="2:11" s="88" customFormat="1" ht="15">
      <c r="B82" s="358" t="s">
        <v>509</v>
      </c>
      <c r="C82" s="362" t="s">
        <v>423</v>
      </c>
      <c r="D82" s="4"/>
      <c r="E82" s="367" t="s">
        <v>424</v>
      </c>
      <c r="F82" s="368" t="s">
        <v>425</v>
      </c>
      <c r="G82" s="372" t="s">
        <v>510</v>
      </c>
      <c r="H82" s="356"/>
      <c r="I82" s="356"/>
      <c r="J82" s="356"/>
      <c r="K82" s="88">
        <f>SUMIF(Table10[Company],Companies[[#This Row],[Full company name]],Table10[Revenue value])</f>
        <v>39313812.102230653</v>
      </c>
    </row>
    <row r="83" spans="2:11" s="88" customFormat="1" ht="15">
      <c r="B83" s="357" t="s">
        <v>511</v>
      </c>
      <c r="C83" s="361" t="s">
        <v>423</v>
      </c>
      <c r="D83" s="4"/>
      <c r="E83" s="369" t="s">
        <v>424</v>
      </c>
      <c r="F83" s="365" t="s">
        <v>425</v>
      </c>
      <c r="G83" s="363" t="s">
        <v>512</v>
      </c>
      <c r="H83" s="356"/>
      <c r="I83" s="356"/>
      <c r="J83" s="356"/>
      <c r="K83" s="88">
        <f>SUMIF(Table10[Company],Companies[[#This Row],[Full company name]],Table10[Revenue value])</f>
        <v>5943259233</v>
      </c>
    </row>
    <row r="84" spans="2:11" s="88" customFormat="1" ht="15">
      <c r="B84" s="358" t="s">
        <v>513</v>
      </c>
      <c r="C84" s="362" t="s">
        <v>423</v>
      </c>
      <c r="D84" s="4"/>
      <c r="E84" s="367" t="s">
        <v>424</v>
      </c>
      <c r="F84" s="368" t="s">
        <v>425</v>
      </c>
      <c r="G84" s="372" t="s">
        <v>497</v>
      </c>
      <c r="H84" s="356"/>
      <c r="I84" s="356"/>
      <c r="J84" s="356"/>
      <c r="K84" s="88">
        <f>SUMIF(Table10[Company],Companies[[#This Row],[Full company name]],Table10[Revenue value])</f>
        <v>298490918799.8548</v>
      </c>
    </row>
    <row r="85" spans="2:11" s="88" customFormat="1" ht="15">
      <c r="B85" s="357" t="s">
        <v>514</v>
      </c>
      <c r="C85" s="361" t="s">
        <v>423</v>
      </c>
      <c r="D85" s="4"/>
      <c r="E85" s="369" t="s">
        <v>424</v>
      </c>
      <c r="F85" s="365" t="s">
        <v>425</v>
      </c>
      <c r="G85" s="363" t="s">
        <v>497</v>
      </c>
      <c r="H85" s="356"/>
      <c r="I85" s="356"/>
      <c r="J85" s="356"/>
      <c r="K85" s="88">
        <f>SUMIF(Table10[Company],Companies[[#This Row],[Full company name]],Table10[Revenue value])</f>
        <v>11395526626.740139</v>
      </c>
    </row>
    <row r="86" spans="2:11" s="88" customFormat="1" ht="15">
      <c r="B86" s="358" t="s">
        <v>515</v>
      </c>
      <c r="C86" s="362" t="s">
        <v>423</v>
      </c>
      <c r="D86" s="4"/>
      <c r="E86" s="367" t="s">
        <v>424</v>
      </c>
      <c r="F86" s="368" t="s">
        <v>425</v>
      </c>
      <c r="G86" s="372" t="s">
        <v>497</v>
      </c>
      <c r="H86" s="356"/>
      <c r="I86" s="356"/>
      <c r="J86" s="356"/>
      <c r="K86" s="88">
        <f>SUMIF(Table10[Company],Companies[[#This Row],[Full company name]],Table10[Revenue value])</f>
        <v>1103317462366.8831</v>
      </c>
    </row>
    <row r="87" spans="2:11" s="88" customFormat="1" ht="15">
      <c r="B87" s="357" t="s">
        <v>516</v>
      </c>
      <c r="C87" s="361" t="s">
        <v>423</v>
      </c>
      <c r="D87" s="4"/>
      <c r="E87" s="369" t="s">
        <v>424</v>
      </c>
      <c r="F87" s="365" t="s">
        <v>425</v>
      </c>
      <c r="G87" s="363" t="s">
        <v>517</v>
      </c>
      <c r="H87" s="356"/>
      <c r="I87" s="356"/>
      <c r="J87" s="356"/>
      <c r="K87" s="88">
        <f>SUMIF(Table10[Company],Companies[[#This Row],[Full company name]],Table10[Revenue value])</f>
        <v>89943645252.979996</v>
      </c>
    </row>
    <row r="88" spans="2:11" s="88" customFormat="1" ht="15">
      <c r="B88" s="358" t="s">
        <v>518</v>
      </c>
      <c r="C88" s="362" t="s">
        <v>423</v>
      </c>
      <c r="D88" s="4"/>
      <c r="E88" s="367" t="s">
        <v>424</v>
      </c>
      <c r="F88" s="368" t="s">
        <v>425</v>
      </c>
      <c r="G88" s="372" t="s">
        <v>519</v>
      </c>
      <c r="H88" s="356"/>
      <c r="I88" s="356"/>
      <c r="J88" s="356"/>
      <c r="K88" s="88">
        <f>SUMIF(Table10[Company],Companies[[#This Row],[Full company name]],Table10[Revenue value])</f>
        <v>7561225543</v>
      </c>
    </row>
    <row r="89" spans="2:11" s="88" customFormat="1" ht="15">
      <c r="B89" s="357" t="s">
        <v>520</v>
      </c>
      <c r="C89" s="361" t="s">
        <v>423</v>
      </c>
      <c r="D89" s="4"/>
      <c r="E89" s="369" t="s">
        <v>424</v>
      </c>
      <c r="F89" s="365" t="s">
        <v>425</v>
      </c>
      <c r="G89" s="363" t="s">
        <v>521</v>
      </c>
      <c r="H89" s="356"/>
      <c r="I89" s="356"/>
      <c r="J89" s="356"/>
      <c r="K89" s="88">
        <f>SUMIF(Table10[Company],Companies[[#This Row],[Full company name]],Table10[Revenue value])</f>
        <v>49849323910.228889</v>
      </c>
    </row>
    <row r="90" spans="2:11" s="88" customFormat="1" ht="15">
      <c r="B90" s="358" t="s">
        <v>522</v>
      </c>
      <c r="C90" s="362" t="s">
        <v>423</v>
      </c>
      <c r="D90" s="4"/>
      <c r="E90" s="367" t="s">
        <v>424</v>
      </c>
      <c r="F90" s="368" t="s">
        <v>425</v>
      </c>
      <c r="G90" s="372" t="s">
        <v>521</v>
      </c>
      <c r="H90" s="356"/>
      <c r="I90" s="356"/>
      <c r="J90" s="356"/>
      <c r="K90" s="88">
        <f>SUMIF(Table10[Company],Companies[[#This Row],[Full company name]],Table10[Revenue value])</f>
        <v>721954132923.06519</v>
      </c>
    </row>
    <row r="91" spans="2:11" s="88" customFormat="1" ht="15">
      <c r="B91" s="357" t="s">
        <v>523</v>
      </c>
      <c r="C91" s="361" t="s">
        <v>423</v>
      </c>
      <c r="D91" s="4"/>
      <c r="E91" s="369" t="s">
        <v>424</v>
      </c>
      <c r="F91" s="365" t="s">
        <v>425</v>
      </c>
      <c r="G91" s="363" t="s">
        <v>524</v>
      </c>
      <c r="H91" s="356"/>
      <c r="I91" s="356"/>
      <c r="J91" s="356"/>
      <c r="K91" s="88">
        <f>SUMIF(Table10[Company],Companies[[#This Row],[Full company name]],Table10[Revenue value])</f>
        <v>77939245166.856079</v>
      </c>
    </row>
    <row r="92" spans="2:11" s="88" customFormat="1" ht="15">
      <c r="B92" s="358" t="s">
        <v>525</v>
      </c>
      <c r="C92" s="362" t="s">
        <v>423</v>
      </c>
      <c r="D92" s="4"/>
      <c r="E92" s="367" t="s">
        <v>424</v>
      </c>
      <c r="F92" s="368" t="s">
        <v>425</v>
      </c>
      <c r="G92" s="370"/>
      <c r="H92" s="356"/>
      <c r="I92" s="356"/>
      <c r="J92" s="356"/>
      <c r="K92" s="88">
        <f>SUMIF(Table10[Company],Companies[[#This Row],[Full company name]],Table10[Revenue value])</f>
        <v>46862213322.599998</v>
      </c>
    </row>
    <row r="93" spans="2:11" s="88" customFormat="1" ht="15">
      <c r="B93" s="357" t="s">
        <v>526</v>
      </c>
      <c r="C93" s="361" t="s">
        <v>423</v>
      </c>
      <c r="D93" s="4"/>
      <c r="E93" s="369" t="s">
        <v>424</v>
      </c>
      <c r="F93" s="365" t="s">
        <v>425</v>
      </c>
      <c r="G93" s="363" t="s">
        <v>527</v>
      </c>
      <c r="H93" s="356"/>
      <c r="I93" s="356"/>
      <c r="J93" s="356"/>
      <c r="K93" s="88">
        <f>SUMIF(Table10[Company],Companies[[#This Row],[Full company name]],Table10[Revenue value])</f>
        <v>14943995076.747177</v>
      </c>
    </row>
    <row r="94" spans="2:11" s="88" customFormat="1" ht="15">
      <c r="B94" s="358" t="s">
        <v>528</v>
      </c>
      <c r="C94" s="362" t="s">
        <v>529</v>
      </c>
      <c r="D94" s="4"/>
      <c r="E94" s="362" t="s">
        <v>381</v>
      </c>
      <c r="F94" s="362" t="s">
        <v>530</v>
      </c>
      <c r="G94" s="364" t="s">
        <v>531</v>
      </c>
      <c r="H94" s="356"/>
      <c r="I94" s="356"/>
      <c r="J94" s="356"/>
      <c r="K94" s="88">
        <f>SUMIF(Table10[Company],Companies[[#This Row],[Full company name]],Table10[Revenue value])</f>
        <v>1688066339731</v>
      </c>
    </row>
    <row r="95" spans="2:11" s="88" customFormat="1" ht="15">
      <c r="B95" s="357" t="s">
        <v>532</v>
      </c>
      <c r="C95" s="361" t="s">
        <v>423</v>
      </c>
      <c r="D95" s="4"/>
      <c r="E95" s="361" t="s">
        <v>381</v>
      </c>
      <c r="F95" s="361" t="s">
        <v>530</v>
      </c>
      <c r="G95" s="366" t="s">
        <v>533</v>
      </c>
      <c r="H95" s="356"/>
      <c r="I95" s="356"/>
      <c r="J95" s="356"/>
      <c r="K95" s="88">
        <f>SUMIF(Table10[Company],Companies[[#This Row],[Full company name]],Table10[Revenue value])</f>
        <v>2548570607</v>
      </c>
    </row>
    <row r="96" spans="2:11" s="88" customFormat="1" ht="15">
      <c r="B96" s="358" t="s">
        <v>534</v>
      </c>
      <c r="C96" s="362" t="s">
        <v>529</v>
      </c>
      <c r="D96" s="4"/>
      <c r="E96" s="362" t="s">
        <v>381</v>
      </c>
      <c r="F96" s="362" t="s">
        <v>530</v>
      </c>
      <c r="G96" s="364" t="s">
        <v>535</v>
      </c>
      <c r="H96" s="356"/>
      <c r="I96" s="356"/>
      <c r="J96" s="356"/>
      <c r="K96" s="88">
        <f>SUMIF(Table10[Company],Companies[[#This Row],[Full company name]],Table10[Revenue value])</f>
        <v>2948023155481</v>
      </c>
    </row>
    <row r="97" spans="2:11" s="88" customFormat="1" ht="15">
      <c r="B97" s="357" t="s">
        <v>536</v>
      </c>
      <c r="C97" s="361" t="s">
        <v>423</v>
      </c>
      <c r="D97" s="4"/>
      <c r="E97" s="361" t="s">
        <v>381</v>
      </c>
      <c r="F97" s="361" t="s">
        <v>537</v>
      </c>
      <c r="G97" s="366" t="s">
        <v>538</v>
      </c>
      <c r="H97" s="356"/>
      <c r="I97" s="356"/>
      <c r="J97" s="356"/>
      <c r="K97" s="88">
        <f>SUMIF(Table10[Company],Companies[[#This Row],[Full company name]],Table10[Revenue value])</f>
        <v>1639970258553</v>
      </c>
    </row>
    <row r="98" spans="2:11" s="88" customFormat="1" ht="15">
      <c r="B98" s="358" t="s">
        <v>539</v>
      </c>
      <c r="C98" s="362" t="s">
        <v>423</v>
      </c>
      <c r="D98" s="4"/>
      <c r="E98" s="362" t="s">
        <v>381</v>
      </c>
      <c r="F98" s="362" t="s">
        <v>530</v>
      </c>
      <c r="G98" s="370"/>
      <c r="H98" s="356"/>
      <c r="I98" s="356"/>
      <c r="J98" s="356"/>
      <c r="K98" s="88">
        <f>SUMIF(Table10[Company],Companies[[#This Row],[Full company name]],Table10[Revenue value])</f>
        <v>2948023155481</v>
      </c>
    </row>
    <row r="99" spans="2:11" s="88" customFormat="1" ht="15">
      <c r="B99" s="357" t="s">
        <v>540</v>
      </c>
      <c r="C99" s="361" t="s">
        <v>423</v>
      </c>
      <c r="D99" s="4"/>
      <c r="E99" s="361" t="s">
        <v>381</v>
      </c>
      <c r="F99" s="361" t="s">
        <v>530</v>
      </c>
      <c r="G99" s="366" t="s">
        <v>541</v>
      </c>
      <c r="H99" s="356"/>
      <c r="I99" s="356"/>
      <c r="J99" s="356"/>
      <c r="K99" s="88">
        <f>SUMIF(Table10[Company],Companies[[#This Row],[Full company name]],Table10[Revenue value])</f>
        <v>369509073452</v>
      </c>
    </row>
    <row r="100" spans="2:11" s="88" customFormat="1" ht="15">
      <c r="B100" s="358" t="s">
        <v>542</v>
      </c>
      <c r="C100" s="362" t="s">
        <v>423</v>
      </c>
      <c r="D100" s="4"/>
      <c r="E100" s="362" t="s">
        <v>381</v>
      </c>
      <c r="F100" s="362" t="s">
        <v>530</v>
      </c>
      <c r="G100" s="364"/>
      <c r="H100" s="356"/>
      <c r="I100" s="356"/>
      <c r="J100" s="356"/>
      <c r="K100" s="88">
        <f>SUMIF(Table10[Company],Companies[[#This Row],[Full company name]],Table10[Revenue value])</f>
        <v>8424896959</v>
      </c>
    </row>
    <row r="101" spans="2:11" s="88" customFormat="1" ht="15">
      <c r="B101" s="357" t="s">
        <v>543</v>
      </c>
      <c r="C101" s="361" t="s">
        <v>529</v>
      </c>
      <c r="D101" s="4"/>
      <c r="E101" s="361" t="s">
        <v>381</v>
      </c>
      <c r="F101" s="361" t="s">
        <v>530</v>
      </c>
      <c r="G101" s="366" t="s">
        <v>544</v>
      </c>
      <c r="H101" s="356"/>
      <c r="I101" s="356"/>
      <c r="J101" s="356"/>
      <c r="K101" s="88">
        <f>SUMIF(Table10[Company],Companies[[#This Row],[Full company name]],Table10[Revenue value])</f>
        <v>1039761144876</v>
      </c>
    </row>
    <row r="102" spans="2:11" s="88" customFormat="1" ht="15">
      <c r="B102" s="358" t="s">
        <v>545</v>
      </c>
      <c r="C102" s="362" t="s">
        <v>423</v>
      </c>
      <c r="D102" s="4"/>
      <c r="E102" s="362" t="s">
        <v>381</v>
      </c>
      <c r="F102" s="362" t="s">
        <v>530</v>
      </c>
      <c r="G102" s="370"/>
      <c r="H102" s="356"/>
      <c r="I102" s="356"/>
      <c r="J102" s="356"/>
      <c r="K102" s="88">
        <f>SUMIF(Table10[Company],Companies[[#This Row],[Full company name]],Table10[Revenue value])</f>
        <v>1953315495347</v>
      </c>
    </row>
    <row r="103" spans="2:11" s="88" customFormat="1" ht="15">
      <c r="B103" s="357" t="s">
        <v>546</v>
      </c>
      <c r="C103" s="361" t="s">
        <v>423</v>
      </c>
      <c r="D103" s="4"/>
      <c r="E103" s="361" t="s">
        <v>381</v>
      </c>
      <c r="F103" s="361" t="s">
        <v>530</v>
      </c>
      <c r="G103" s="371"/>
      <c r="H103" s="356"/>
      <c r="I103" s="356"/>
      <c r="J103" s="356"/>
      <c r="K103" s="88">
        <f>SUMIF(Table10[Company],Companies[[#This Row],[Full company name]],Table10[Revenue value])</f>
        <v>413896617891</v>
      </c>
    </row>
    <row r="104" spans="2:11" s="88" customFormat="1" ht="15">
      <c r="B104" s="358" t="s">
        <v>547</v>
      </c>
      <c r="C104" s="362" t="s">
        <v>423</v>
      </c>
      <c r="D104" s="4"/>
      <c r="E104" s="362" t="s">
        <v>381</v>
      </c>
      <c r="F104" s="362" t="s">
        <v>530</v>
      </c>
      <c r="G104" s="370"/>
      <c r="H104" s="356"/>
      <c r="I104" s="356"/>
      <c r="J104" s="356"/>
      <c r="K104" s="88">
        <f>SUMIF(Table10[Company],Companies[[#This Row],[Full company name]],Table10[Revenue value])</f>
        <v>593175405775</v>
      </c>
    </row>
    <row r="105" spans="2:11" s="88" customFormat="1" ht="15">
      <c r="B105" s="357" t="s">
        <v>548</v>
      </c>
      <c r="C105" s="361" t="s">
        <v>423</v>
      </c>
      <c r="D105" s="4"/>
      <c r="E105" s="361" t="s">
        <v>381</v>
      </c>
      <c r="F105" s="361" t="s">
        <v>530</v>
      </c>
      <c r="G105" s="366"/>
      <c r="H105" s="356"/>
      <c r="I105" s="356"/>
      <c r="J105" s="356"/>
      <c r="K105" s="88">
        <f>SUMIF(Table10[Company],Companies[[#This Row],[Full company name]],Table10[Revenue value])</f>
        <v>407067982510</v>
      </c>
    </row>
    <row r="106" spans="2:11" s="88" customFormat="1" ht="15">
      <c r="B106" s="358" t="s">
        <v>549</v>
      </c>
      <c r="C106" s="362" t="s">
        <v>423</v>
      </c>
      <c r="D106" s="4"/>
      <c r="E106" s="362" t="s">
        <v>381</v>
      </c>
      <c r="F106" s="362" t="s">
        <v>530</v>
      </c>
      <c r="G106" s="364" t="s">
        <v>550</v>
      </c>
      <c r="H106" s="356"/>
      <c r="I106" s="356"/>
      <c r="J106" s="356"/>
      <c r="K106" s="88">
        <f>SUMIF(Table10[Company],Companies[[#This Row],[Full company name]],Table10[Revenue value])</f>
        <v>7085499141</v>
      </c>
    </row>
    <row r="107" spans="2:11" s="88" customFormat="1" ht="15">
      <c r="B107" s="357" t="s">
        <v>551</v>
      </c>
      <c r="C107" s="361" t="s">
        <v>423</v>
      </c>
      <c r="D107" s="4"/>
      <c r="E107" s="361" t="s">
        <v>381</v>
      </c>
      <c r="F107" s="361" t="s">
        <v>530</v>
      </c>
      <c r="G107" s="366" t="s">
        <v>552</v>
      </c>
      <c r="H107" s="356"/>
      <c r="I107" s="356"/>
      <c r="J107" s="356"/>
      <c r="K107" s="88">
        <f>SUMIF(Table10[Company],Companies[[#This Row],[Full company name]],Table10[Revenue value])</f>
        <v>57567635206</v>
      </c>
    </row>
    <row r="108" spans="2:11" s="88" customFormat="1" ht="15">
      <c r="B108" s="358" t="s">
        <v>553</v>
      </c>
      <c r="C108" s="362" t="s">
        <v>529</v>
      </c>
      <c r="D108" s="4"/>
      <c r="E108" s="362" t="s">
        <v>381</v>
      </c>
      <c r="F108" s="362" t="s">
        <v>530</v>
      </c>
      <c r="G108" s="364" t="s">
        <v>554</v>
      </c>
      <c r="H108" s="356"/>
      <c r="I108" s="356"/>
      <c r="J108" s="356"/>
      <c r="K108" s="88">
        <f>SUMIF(Table10[Company],Companies[[#This Row],[Full company name]],Table10[Revenue value])</f>
        <v>745500728434</v>
      </c>
    </row>
    <row r="109" spans="2:11" s="88" customFormat="1" ht="15">
      <c r="B109" s="357" t="s">
        <v>555</v>
      </c>
      <c r="C109" s="361" t="s">
        <v>423</v>
      </c>
      <c r="D109" s="4"/>
      <c r="E109" s="361" t="s">
        <v>381</v>
      </c>
      <c r="F109" s="361" t="s">
        <v>530</v>
      </c>
      <c r="G109" s="371"/>
      <c r="H109" s="356"/>
      <c r="I109" s="356"/>
      <c r="J109" s="356"/>
      <c r="K109" s="88">
        <f>SUMIF(Table10[Company],Companies[[#This Row],[Full company name]],Table10[Revenue value])</f>
        <v>380644406478</v>
      </c>
    </row>
    <row r="110" spans="2:11" s="88" customFormat="1" ht="15">
      <c r="B110" s="358" t="s">
        <v>556</v>
      </c>
      <c r="C110" s="362" t="s">
        <v>423</v>
      </c>
      <c r="D110" s="4"/>
      <c r="E110" s="362" t="s">
        <v>381</v>
      </c>
      <c r="F110" s="362" t="s">
        <v>530</v>
      </c>
      <c r="G110" s="364" t="s">
        <v>557</v>
      </c>
      <c r="H110" s="356"/>
      <c r="I110" s="356"/>
      <c r="J110" s="356"/>
      <c r="K110" s="88">
        <f>SUMIF(Table10[Company],Companies[[#This Row],[Full company name]],Table10[Revenue value])</f>
        <v>83124356376</v>
      </c>
    </row>
    <row r="111" spans="2:11" s="88" customFormat="1" ht="15">
      <c r="B111" s="357" t="s">
        <v>558</v>
      </c>
      <c r="C111" s="361" t="s">
        <v>423</v>
      </c>
      <c r="D111" s="4"/>
      <c r="E111" s="361" t="s">
        <v>381</v>
      </c>
      <c r="F111" s="361" t="s">
        <v>559</v>
      </c>
      <c r="G111" s="366" t="s">
        <v>560</v>
      </c>
      <c r="H111" s="356"/>
      <c r="I111" s="356"/>
      <c r="J111" s="356"/>
      <c r="K111" s="88">
        <f>SUMIF(Table10[Company],Companies[[#This Row],[Full company name]],Table10[Revenue value])</f>
        <v>316899546418</v>
      </c>
    </row>
    <row r="112" spans="2:11" s="88" customFormat="1" ht="15">
      <c r="B112" s="358" t="s">
        <v>561</v>
      </c>
      <c r="C112" s="362" t="s">
        <v>423</v>
      </c>
      <c r="D112" s="4"/>
      <c r="E112" s="362" t="s">
        <v>381</v>
      </c>
      <c r="F112" s="362" t="s">
        <v>530</v>
      </c>
      <c r="G112" s="364" t="s">
        <v>562</v>
      </c>
      <c r="H112" s="356"/>
      <c r="I112" s="356"/>
      <c r="J112" s="356"/>
      <c r="K112" s="88">
        <f>SUMIF(Table10[Company],Companies[[#This Row],[Full company name]],Table10[Revenue value])</f>
        <v>915159668240</v>
      </c>
    </row>
    <row r="113" spans="2:11" s="88" customFormat="1" ht="15">
      <c r="B113" s="357" t="s">
        <v>563</v>
      </c>
      <c r="C113" s="361" t="s">
        <v>529</v>
      </c>
      <c r="D113" s="4"/>
      <c r="E113" s="361" t="s">
        <v>381</v>
      </c>
      <c r="F113" s="361" t="s">
        <v>530</v>
      </c>
      <c r="G113" s="366" t="s">
        <v>564</v>
      </c>
      <c r="H113" s="356"/>
      <c r="I113" s="356"/>
      <c r="J113" s="356"/>
      <c r="K113" s="88">
        <f>SUMIF(Table10[Company],Companies[[#This Row],[Full company name]],Table10[Revenue value])</f>
        <v>1353557618820</v>
      </c>
    </row>
    <row r="114" spans="2:11" s="88" customFormat="1" ht="15">
      <c r="B114" s="358" t="s">
        <v>565</v>
      </c>
      <c r="C114" s="362" t="s">
        <v>423</v>
      </c>
      <c r="D114" s="4"/>
      <c r="E114" s="362" t="s">
        <v>381</v>
      </c>
      <c r="F114" s="362" t="s">
        <v>530</v>
      </c>
      <c r="G114" s="364" t="s">
        <v>566</v>
      </c>
      <c r="H114" s="356"/>
      <c r="I114" s="356"/>
      <c r="J114" s="356"/>
      <c r="K114" s="88">
        <f>SUMIF(Table10[Company],Companies[[#This Row],[Full company name]],Table10[Revenue value])</f>
        <v>821662287956</v>
      </c>
    </row>
    <row r="115" spans="2:11" s="88" customFormat="1" ht="15">
      <c r="B115" s="357" t="s">
        <v>567</v>
      </c>
      <c r="C115" s="361" t="s">
        <v>423</v>
      </c>
      <c r="D115" s="4"/>
      <c r="E115" s="361" t="s">
        <v>381</v>
      </c>
      <c r="F115" s="361" t="s">
        <v>530</v>
      </c>
      <c r="G115" s="366" t="s">
        <v>568</v>
      </c>
      <c r="H115" s="356"/>
      <c r="I115" s="356"/>
      <c r="J115" s="356"/>
      <c r="K115" s="88">
        <f>SUMIF(Table10[Company],Companies[[#This Row],[Full company name]],Table10[Revenue value])</f>
        <v>50261376233</v>
      </c>
    </row>
    <row r="116" spans="2:11" s="88" customFormat="1" ht="15">
      <c r="B116" s="358" t="s">
        <v>569</v>
      </c>
      <c r="C116" s="362" t="s">
        <v>423</v>
      </c>
      <c r="D116" s="4"/>
      <c r="E116" s="362" t="s">
        <v>381</v>
      </c>
      <c r="F116" s="362" t="s">
        <v>530</v>
      </c>
      <c r="G116" s="364" t="s">
        <v>570</v>
      </c>
      <c r="H116" s="356"/>
      <c r="I116" s="356"/>
      <c r="J116" s="356"/>
      <c r="K116" s="88">
        <f>SUMIF(Table10[Company],Companies[[#This Row],[Full company name]],Table10[Revenue value])</f>
        <v>103668441340</v>
      </c>
    </row>
    <row r="117" spans="2:11" s="88" customFormat="1" ht="15">
      <c r="B117" s="357" t="s">
        <v>571</v>
      </c>
      <c r="C117" s="361" t="s">
        <v>423</v>
      </c>
      <c r="D117" s="4"/>
      <c r="E117" s="361" t="s">
        <v>381</v>
      </c>
      <c r="F117" s="361" t="s">
        <v>530</v>
      </c>
      <c r="G117" s="366" t="s">
        <v>572</v>
      </c>
      <c r="H117" s="356"/>
      <c r="I117" s="356"/>
      <c r="J117" s="356"/>
      <c r="K117" s="88">
        <f>SUMIF(Table10[Company],Companies[[#This Row],[Full company name]],Table10[Revenue value])</f>
        <v>66354775273</v>
      </c>
    </row>
    <row r="118" spans="2:11" s="88" customFormat="1" ht="15">
      <c r="B118" s="358" t="s">
        <v>573</v>
      </c>
      <c r="C118" s="362" t="s">
        <v>423</v>
      </c>
      <c r="D118" s="4"/>
      <c r="E118" s="362" t="s">
        <v>381</v>
      </c>
      <c r="F118" s="362" t="s">
        <v>530</v>
      </c>
      <c r="G118" s="364" t="s">
        <v>574</v>
      </c>
      <c r="H118" s="356"/>
      <c r="I118" s="356"/>
      <c r="J118" s="356"/>
      <c r="K118" s="88">
        <f>SUMIF(Table10[Company],Companies[[#This Row],[Full company name]],Table10[Revenue value])</f>
        <v>9630776130</v>
      </c>
    </row>
    <row r="119" spans="2:11" s="88" customFormat="1" ht="15">
      <c r="B119" s="357" t="s">
        <v>575</v>
      </c>
      <c r="C119" s="361" t="s">
        <v>423</v>
      </c>
      <c r="D119" s="4"/>
      <c r="E119" s="361" t="s">
        <v>381</v>
      </c>
      <c r="F119" s="361" t="s">
        <v>530</v>
      </c>
      <c r="G119" s="371"/>
      <c r="H119" s="356"/>
      <c r="I119" s="356"/>
      <c r="J119" s="356"/>
      <c r="K119" s="88">
        <f>SUMIF(Table10[Company],Companies[[#This Row],[Full company name]],Table10[Revenue value])</f>
        <v>42959140281</v>
      </c>
    </row>
    <row r="120" spans="2:11" s="88" customFormat="1" ht="15">
      <c r="B120" s="358" t="s">
        <v>576</v>
      </c>
      <c r="C120" s="362" t="s">
        <v>423</v>
      </c>
      <c r="D120" s="4"/>
      <c r="E120" s="362" t="s">
        <v>381</v>
      </c>
      <c r="F120" s="362" t="s">
        <v>530</v>
      </c>
      <c r="G120" s="370"/>
      <c r="H120" s="356"/>
      <c r="I120" s="356"/>
      <c r="J120" s="356"/>
      <c r="K120" s="88">
        <f>SUMIF(Table10[Company],Companies[[#This Row],[Full company name]],Table10[Revenue value])</f>
        <v>4314519043</v>
      </c>
    </row>
    <row r="121" spans="2:11" s="88" customFormat="1" ht="15">
      <c r="B121" s="357" t="s">
        <v>577</v>
      </c>
      <c r="C121" s="361" t="s">
        <v>529</v>
      </c>
      <c r="D121" s="4"/>
      <c r="E121" s="361" t="s">
        <v>381</v>
      </c>
      <c r="F121" s="361" t="s">
        <v>578</v>
      </c>
      <c r="G121" s="366" t="s">
        <v>579</v>
      </c>
      <c r="H121" s="356"/>
      <c r="I121" s="356"/>
      <c r="J121" s="356"/>
      <c r="K121" s="88">
        <f>SUMIF(Table10[Company],Companies[[#This Row],[Full company name]],Table10[Revenue value])</f>
        <v>1732469784234</v>
      </c>
    </row>
    <row r="122" spans="2:11" s="88" customFormat="1" ht="15">
      <c r="B122" s="358" t="s">
        <v>580</v>
      </c>
      <c r="C122" s="362" t="s">
        <v>423</v>
      </c>
      <c r="D122" s="4"/>
      <c r="E122" s="362" t="s">
        <v>381</v>
      </c>
      <c r="F122" s="362" t="s">
        <v>559</v>
      </c>
      <c r="G122" s="364" t="s">
        <v>581</v>
      </c>
      <c r="H122" s="356"/>
      <c r="I122" s="356"/>
      <c r="J122" s="356"/>
      <c r="K122" s="88">
        <f>SUMIF(Table10[Company],Companies[[#This Row],[Full company name]],Table10[Revenue value])</f>
        <v>2736176510199</v>
      </c>
    </row>
    <row r="123" spans="2:11" s="88" customFormat="1" ht="15">
      <c r="B123" s="357" t="s">
        <v>582</v>
      </c>
      <c r="C123" s="361" t="s">
        <v>423</v>
      </c>
      <c r="D123" s="4"/>
      <c r="E123" s="361" t="s">
        <v>381</v>
      </c>
      <c r="F123" s="361" t="s">
        <v>530</v>
      </c>
      <c r="G123" s="371"/>
      <c r="H123" s="356"/>
      <c r="I123" s="356"/>
      <c r="J123" s="356"/>
      <c r="K123" s="88">
        <f>SUMIF(Table10[Company],Companies[[#This Row],[Full company name]],Table10[Revenue value])</f>
        <v>4891945663</v>
      </c>
    </row>
    <row r="124" spans="2:11" s="88" customFormat="1" ht="15">
      <c r="B124" s="358" t="s">
        <v>583</v>
      </c>
      <c r="C124" s="362" t="s">
        <v>423</v>
      </c>
      <c r="D124" s="4"/>
      <c r="E124" s="362" t="s">
        <v>381</v>
      </c>
      <c r="F124" s="362" t="s">
        <v>530</v>
      </c>
      <c r="G124" s="370"/>
      <c r="H124" s="356"/>
      <c r="I124" s="356"/>
      <c r="J124" s="356"/>
      <c r="K124" s="88">
        <f>SUMIF(Table10[Company],Companies[[#This Row],[Full company name]],Table10[Revenue value])</f>
        <v>4507855463</v>
      </c>
    </row>
    <row r="125" spans="2:11" s="88" customFormat="1" ht="15">
      <c r="B125" s="357" t="s">
        <v>584</v>
      </c>
      <c r="C125" s="361" t="s">
        <v>423</v>
      </c>
      <c r="D125" s="4"/>
      <c r="E125" s="361" t="s">
        <v>381</v>
      </c>
      <c r="F125" s="361" t="s">
        <v>530</v>
      </c>
      <c r="G125" s="371"/>
      <c r="H125" s="356"/>
      <c r="I125" s="356"/>
      <c r="J125" s="356"/>
      <c r="K125" s="88">
        <f>SUMIF(Table10[Company],Companies[[#This Row],[Full company name]],Table10[Revenue value])</f>
        <v>78091856</v>
      </c>
    </row>
    <row r="126" spans="2:11" s="88" customFormat="1" ht="15">
      <c r="B126" s="358" t="s">
        <v>585</v>
      </c>
      <c r="C126" s="362" t="s">
        <v>423</v>
      </c>
      <c r="D126" s="4"/>
      <c r="E126" s="362" t="s">
        <v>381</v>
      </c>
      <c r="F126" s="362" t="s">
        <v>530</v>
      </c>
      <c r="G126" s="364" t="s">
        <v>586</v>
      </c>
      <c r="H126" s="356"/>
      <c r="I126" s="356"/>
      <c r="J126" s="356"/>
      <c r="K126" s="88">
        <f>SUMIF(Table10[Company],Companies[[#This Row],[Full company name]],Table10[Revenue value])</f>
        <v>310653886568</v>
      </c>
    </row>
    <row r="127" spans="2:11" s="88" customFormat="1" ht="15">
      <c r="B127" s="357" t="s">
        <v>587</v>
      </c>
      <c r="C127" s="361" t="s">
        <v>423</v>
      </c>
      <c r="D127" s="4"/>
      <c r="E127" s="361" t="s">
        <v>381</v>
      </c>
      <c r="F127" s="361" t="s">
        <v>530</v>
      </c>
      <c r="G127" s="366"/>
      <c r="H127" s="356"/>
      <c r="I127" s="356"/>
      <c r="J127" s="356"/>
      <c r="K127" s="88">
        <f>SUMIF(Table10[Company],Companies[[#This Row],[Full company name]],Table10[Revenue value])</f>
        <v>28392505891</v>
      </c>
    </row>
    <row r="128" spans="2:11" s="88" customFormat="1" ht="15">
      <c r="B128" s="358" t="s">
        <v>588</v>
      </c>
      <c r="C128" s="362" t="s">
        <v>423</v>
      </c>
      <c r="D128" s="4"/>
      <c r="E128" s="362" t="s">
        <v>381</v>
      </c>
      <c r="F128" s="362" t="s">
        <v>530</v>
      </c>
      <c r="G128" s="364" t="s">
        <v>589</v>
      </c>
      <c r="H128" s="356"/>
      <c r="I128" s="356"/>
      <c r="J128" s="356"/>
      <c r="K128" s="88">
        <f>SUMIF(Table10[Company],Companies[[#This Row],[Full company name]],Table10[Revenue value])</f>
        <v>87468070790</v>
      </c>
    </row>
    <row r="129" spans="2:11" s="88" customFormat="1" ht="15">
      <c r="B129" s="357" t="s">
        <v>590</v>
      </c>
      <c r="C129" s="361" t="s">
        <v>423</v>
      </c>
      <c r="D129" s="4"/>
      <c r="E129" s="361" t="s">
        <v>381</v>
      </c>
      <c r="F129" s="361" t="s">
        <v>530</v>
      </c>
      <c r="G129" s="371"/>
      <c r="H129" s="356"/>
      <c r="I129" s="356"/>
      <c r="J129" s="356"/>
      <c r="K129" s="88">
        <f>SUMIF(Table10[Company],Companies[[#This Row],[Full company name]],Table10[Revenue value])</f>
        <v>55359751317</v>
      </c>
    </row>
    <row r="130" spans="2:11" s="88" customFormat="1" ht="15">
      <c r="B130" s="358" t="s">
        <v>591</v>
      </c>
      <c r="C130" s="362" t="s">
        <v>423</v>
      </c>
      <c r="D130" s="4"/>
      <c r="E130" s="362" t="s">
        <v>381</v>
      </c>
      <c r="F130" s="362" t="s">
        <v>530</v>
      </c>
      <c r="G130" s="364" t="s">
        <v>592</v>
      </c>
      <c r="H130" s="356"/>
      <c r="I130" s="356"/>
      <c r="J130" s="356"/>
      <c r="K130" s="88">
        <f>SUMIF(Table10[Company],Companies[[#This Row],[Full company name]],Table10[Revenue value])</f>
        <v>227419408325.97299</v>
      </c>
    </row>
    <row r="131" spans="2:11" s="88" customFormat="1" ht="15">
      <c r="B131" s="357" t="s">
        <v>593</v>
      </c>
      <c r="C131" s="361" t="s">
        <v>423</v>
      </c>
      <c r="D131" s="4"/>
      <c r="E131" s="361" t="s">
        <v>381</v>
      </c>
      <c r="F131" s="361" t="s">
        <v>530</v>
      </c>
      <c r="G131" s="371"/>
      <c r="H131" s="356"/>
      <c r="I131" s="356"/>
      <c r="J131" s="356"/>
      <c r="K131" s="88">
        <f>SUMIF(Table10[Company],Companies[[#This Row],[Full company name]],Table10[Revenue value])</f>
        <v>170724099150</v>
      </c>
    </row>
    <row r="132" spans="2:11" s="88" customFormat="1" ht="15">
      <c r="B132" s="358" t="s">
        <v>594</v>
      </c>
      <c r="C132" s="362" t="s">
        <v>529</v>
      </c>
      <c r="D132" s="4"/>
      <c r="E132" s="362" t="s">
        <v>381</v>
      </c>
      <c r="F132" s="362" t="s">
        <v>530</v>
      </c>
      <c r="G132" s="364" t="s">
        <v>595</v>
      </c>
      <c r="H132" s="356"/>
      <c r="I132" s="356"/>
      <c r="J132" s="356"/>
      <c r="K132" s="88">
        <f>SUMIF(Table10[Company],Companies[[#This Row],[Full company name]],Table10[Revenue value])</f>
        <v>1801564163653</v>
      </c>
    </row>
    <row r="133" spans="2:11" s="88" customFormat="1" ht="15">
      <c r="B133" s="357" t="s">
        <v>596</v>
      </c>
      <c r="C133" s="361" t="s">
        <v>423</v>
      </c>
      <c r="D133" s="4"/>
      <c r="E133" s="361" t="s">
        <v>381</v>
      </c>
      <c r="F133" s="361" t="s">
        <v>530</v>
      </c>
      <c r="G133" s="366" t="s">
        <v>597</v>
      </c>
      <c r="H133" s="356"/>
      <c r="I133" s="356"/>
      <c r="J133" s="356"/>
      <c r="K133" s="88">
        <f>SUMIF(Table10[Company],Companies[[#This Row],[Full company name]],Table10[Revenue value])</f>
        <v>692714827119</v>
      </c>
    </row>
    <row r="134" spans="2:11" s="88" customFormat="1" ht="15">
      <c r="B134" s="358" t="s">
        <v>598</v>
      </c>
      <c r="C134" s="362" t="s">
        <v>423</v>
      </c>
      <c r="D134" s="4"/>
      <c r="E134" s="362" t="s">
        <v>381</v>
      </c>
      <c r="F134" s="362" t="s">
        <v>530</v>
      </c>
      <c r="G134" s="370"/>
      <c r="H134" s="356"/>
      <c r="I134" s="356"/>
      <c r="J134" s="356"/>
      <c r="K134" s="88">
        <f>SUMIF(Table10[Company],Companies[[#This Row],[Full company name]],Table10[Revenue value])</f>
        <v>100736890696</v>
      </c>
    </row>
    <row r="135" spans="2:11" s="88" customFormat="1" ht="15">
      <c r="B135" s="357" t="s">
        <v>599</v>
      </c>
      <c r="C135" s="361" t="s">
        <v>423</v>
      </c>
      <c r="D135" s="4"/>
      <c r="E135" s="361" t="s">
        <v>381</v>
      </c>
      <c r="F135" s="361" t="s">
        <v>530</v>
      </c>
      <c r="G135" s="366" t="s">
        <v>600</v>
      </c>
      <c r="H135" s="356"/>
      <c r="I135" s="356"/>
      <c r="J135" s="356"/>
      <c r="K135" s="88">
        <f>SUMIF(Table10[Company],Companies[[#This Row],[Full company name]],Table10[Revenue value])</f>
        <v>147771240681</v>
      </c>
    </row>
    <row r="136" spans="2:11" s="88" customFormat="1" ht="15">
      <c r="B136" s="358" t="s">
        <v>601</v>
      </c>
      <c r="C136" s="362" t="s">
        <v>423</v>
      </c>
      <c r="D136" s="4"/>
      <c r="E136" s="362" t="s">
        <v>381</v>
      </c>
      <c r="F136" s="362" t="s">
        <v>530</v>
      </c>
      <c r="G136" s="370"/>
      <c r="H136" s="356"/>
      <c r="I136" s="356"/>
      <c r="J136" s="356"/>
      <c r="K136" s="88">
        <f>SUMIF(Table10[Company],Companies[[#This Row],[Full company name]],Table10[Revenue value])</f>
        <v>88727288830</v>
      </c>
    </row>
    <row r="137" spans="2:11" s="88" customFormat="1" ht="15">
      <c r="B137" s="357" t="s">
        <v>602</v>
      </c>
      <c r="C137" s="361" t="s">
        <v>423</v>
      </c>
      <c r="D137" s="4"/>
      <c r="E137" s="361" t="s">
        <v>381</v>
      </c>
      <c r="F137" s="361" t="s">
        <v>530</v>
      </c>
      <c r="G137" s="366" t="s">
        <v>603</v>
      </c>
      <c r="H137" s="356"/>
      <c r="I137" s="356"/>
      <c r="J137" s="356"/>
      <c r="K137" s="88">
        <f>SUMIF(Table10[Company],Companies[[#This Row],[Full company name]],Table10[Revenue value])</f>
        <v>79409458112</v>
      </c>
    </row>
    <row r="138" spans="2:11" s="88" customFormat="1" ht="15">
      <c r="B138" s="358" t="s">
        <v>604</v>
      </c>
      <c r="C138" s="362" t="s">
        <v>423</v>
      </c>
      <c r="D138" s="4"/>
      <c r="E138" s="362" t="s">
        <v>381</v>
      </c>
      <c r="F138" s="362" t="s">
        <v>530</v>
      </c>
      <c r="G138" s="364" t="s">
        <v>605</v>
      </c>
      <c r="H138" s="356"/>
      <c r="I138" s="356"/>
      <c r="J138" s="356"/>
      <c r="K138" s="88">
        <f>SUMIF(Table10[Company],Companies[[#This Row],[Full company name]],Table10[Revenue value])</f>
        <v>40564879367</v>
      </c>
    </row>
    <row r="139" spans="2:11" s="88" customFormat="1" ht="15">
      <c r="B139" s="357" t="s">
        <v>606</v>
      </c>
      <c r="C139" s="361" t="s">
        <v>423</v>
      </c>
      <c r="D139" s="4"/>
      <c r="E139" s="361" t="s">
        <v>381</v>
      </c>
      <c r="F139" s="361" t="s">
        <v>530</v>
      </c>
      <c r="G139" s="366" t="s">
        <v>607</v>
      </c>
      <c r="H139" s="356"/>
      <c r="I139" s="356"/>
      <c r="J139" s="356"/>
      <c r="K139" s="88">
        <f>SUMIF(Table10[Company],Companies[[#This Row],[Full company name]],Table10[Revenue value])</f>
        <v>120809267420</v>
      </c>
    </row>
    <row r="140" spans="2:11" s="88" customFormat="1" ht="15">
      <c r="B140" s="358" t="s">
        <v>608</v>
      </c>
      <c r="C140" s="362" t="s">
        <v>423</v>
      </c>
      <c r="D140" s="4"/>
      <c r="E140" s="362" t="s">
        <v>381</v>
      </c>
      <c r="F140" s="362" t="s">
        <v>530</v>
      </c>
      <c r="G140" s="370"/>
      <c r="H140" s="356"/>
      <c r="I140" s="356"/>
      <c r="J140" s="356"/>
      <c r="K140" s="88">
        <f>SUMIF(Table10[Company],Companies[[#This Row],[Full company name]],Table10[Revenue value])</f>
        <v>236114140237</v>
      </c>
    </row>
    <row r="141" spans="2:11" s="88" customFormat="1" ht="15">
      <c r="B141" s="357" t="s">
        <v>609</v>
      </c>
      <c r="C141" s="361" t="s">
        <v>423</v>
      </c>
      <c r="D141" s="4"/>
      <c r="E141" s="361" t="s">
        <v>381</v>
      </c>
      <c r="F141" s="361" t="s">
        <v>530</v>
      </c>
      <c r="G141" s="371"/>
      <c r="H141" s="356"/>
      <c r="I141" s="356"/>
      <c r="J141" s="356"/>
      <c r="K141" s="88">
        <f>SUMIF(Table10[Company],Companies[[#This Row],[Full company name]],Table10[Revenue value])</f>
        <v>102344560</v>
      </c>
    </row>
    <row r="142" spans="2:11" s="88" customFormat="1" ht="15">
      <c r="B142" s="358" t="s">
        <v>610</v>
      </c>
      <c r="C142" s="362" t="s">
        <v>423</v>
      </c>
      <c r="D142" s="4"/>
      <c r="E142" s="362" t="s">
        <v>381</v>
      </c>
      <c r="F142" s="362" t="s">
        <v>530</v>
      </c>
      <c r="G142" s="364" t="s">
        <v>611</v>
      </c>
      <c r="H142" s="356"/>
      <c r="I142" s="356"/>
      <c r="J142" s="356"/>
      <c r="K142" s="88">
        <f>SUMIF(Table10[Company],Companies[[#This Row],[Full company name]],Table10[Revenue value])</f>
        <v>137074732509</v>
      </c>
    </row>
    <row r="143" spans="2:11" s="88" customFormat="1" ht="15">
      <c r="B143" s="357" t="s">
        <v>612</v>
      </c>
      <c r="C143" s="361" t="s">
        <v>423</v>
      </c>
      <c r="D143" s="4"/>
      <c r="E143" s="361" t="s">
        <v>381</v>
      </c>
      <c r="F143" s="361" t="s">
        <v>530</v>
      </c>
      <c r="G143" s="366" t="s">
        <v>613</v>
      </c>
      <c r="H143" s="356"/>
      <c r="I143" s="356"/>
      <c r="J143" s="356"/>
      <c r="K143" s="88">
        <f>SUMIF(Table10[Company],Companies[[#This Row],[Full company name]],Table10[Revenue value])</f>
        <v>166950461406</v>
      </c>
    </row>
    <row r="144" spans="2:11" s="88" customFormat="1" ht="15">
      <c r="B144" s="358" t="s">
        <v>614</v>
      </c>
      <c r="C144" s="362" t="s">
        <v>423</v>
      </c>
      <c r="D144" s="4"/>
      <c r="E144" s="362" t="s">
        <v>381</v>
      </c>
      <c r="F144" s="362" t="s">
        <v>530</v>
      </c>
      <c r="G144" s="370"/>
      <c r="H144" s="356"/>
      <c r="I144" s="356"/>
      <c r="J144" s="356"/>
      <c r="K144" s="88">
        <f>SUMIF(Table10[Company],Companies[[#This Row],[Full company name]],Table10[Revenue value])</f>
        <v>1834374126150</v>
      </c>
    </row>
    <row r="145" spans="2:11" s="88" customFormat="1" ht="15">
      <c r="B145" s="357" t="s">
        <v>615</v>
      </c>
      <c r="C145" s="361" t="s">
        <v>423</v>
      </c>
      <c r="D145" s="4"/>
      <c r="E145" s="361" t="s">
        <v>381</v>
      </c>
      <c r="F145" s="361" t="s">
        <v>530</v>
      </c>
      <c r="G145" s="366" t="s">
        <v>616</v>
      </c>
      <c r="H145" s="356"/>
      <c r="I145" s="356"/>
      <c r="J145" s="356"/>
      <c r="K145" s="88">
        <f>SUMIF(Table10[Company],Companies[[#This Row],[Full company name]],Table10[Revenue value])</f>
        <v>166535797</v>
      </c>
    </row>
    <row r="146" spans="2:11" s="88" customFormat="1" ht="15">
      <c r="B146" s="358" t="s">
        <v>617</v>
      </c>
      <c r="C146" s="362" t="s">
        <v>423</v>
      </c>
      <c r="D146" s="4"/>
      <c r="E146" s="362" t="s">
        <v>381</v>
      </c>
      <c r="F146" s="362" t="s">
        <v>530</v>
      </c>
      <c r="G146" s="364" t="s">
        <v>618</v>
      </c>
      <c r="H146" s="356"/>
      <c r="I146" s="356"/>
      <c r="J146" s="356"/>
      <c r="K146" s="88">
        <f>SUMIF(Table10[Company],Companies[[#This Row],[Full company name]],Table10[Revenue value])</f>
        <v>7191230712</v>
      </c>
    </row>
    <row r="147" spans="2:11" s="88" customFormat="1" ht="15">
      <c r="B147" s="357" t="s">
        <v>619</v>
      </c>
      <c r="C147" s="361" t="s">
        <v>423</v>
      </c>
      <c r="D147" s="4"/>
      <c r="E147" s="361" t="s">
        <v>381</v>
      </c>
      <c r="F147" s="361" t="s">
        <v>530</v>
      </c>
      <c r="G147" s="366" t="s">
        <v>620</v>
      </c>
      <c r="H147" s="356"/>
      <c r="I147" s="356"/>
      <c r="J147" s="356"/>
      <c r="K147" s="88">
        <f>SUMIF(Table10[Company],Companies[[#This Row],[Full company name]],Table10[Revenue value])</f>
        <v>58480709</v>
      </c>
    </row>
    <row r="148" spans="2:11" s="88" customFormat="1" ht="15">
      <c r="B148" s="358" t="s">
        <v>621</v>
      </c>
      <c r="C148" s="362" t="s">
        <v>423</v>
      </c>
      <c r="D148" s="4"/>
      <c r="E148" s="362" t="s">
        <v>381</v>
      </c>
      <c r="F148" s="362" t="s">
        <v>530</v>
      </c>
      <c r="G148" s="364" t="s">
        <v>554</v>
      </c>
      <c r="H148" s="356"/>
      <c r="I148" s="356"/>
      <c r="J148" s="356"/>
      <c r="K148" s="88">
        <f>SUMIF(Table10[Company],Companies[[#This Row],[Full company name]],Table10[Revenue value])</f>
        <v>10854702830</v>
      </c>
    </row>
    <row r="149" spans="2:11" s="88" customFormat="1" ht="15">
      <c r="B149" s="357" t="s">
        <v>622</v>
      </c>
      <c r="C149" s="361" t="s">
        <v>423</v>
      </c>
      <c r="D149" s="4"/>
      <c r="E149" s="361" t="s">
        <v>381</v>
      </c>
      <c r="F149" s="361" t="s">
        <v>530</v>
      </c>
      <c r="G149" s="371"/>
      <c r="H149" s="356"/>
      <c r="I149" s="356"/>
      <c r="J149" s="356"/>
      <c r="K149" s="88">
        <f>SUMIF(Table10[Company],Companies[[#This Row],[Full company name]],Table10[Revenue value])</f>
        <v>5272747960</v>
      </c>
    </row>
    <row r="150" spans="2:11" s="88" customFormat="1" ht="15">
      <c r="B150" s="358" t="s">
        <v>623</v>
      </c>
      <c r="C150" s="362" t="s">
        <v>423</v>
      </c>
      <c r="D150" s="4"/>
      <c r="E150" s="362" t="s">
        <v>381</v>
      </c>
      <c r="F150" s="362" t="s">
        <v>530</v>
      </c>
      <c r="G150" s="370"/>
      <c r="H150" s="356"/>
      <c r="I150" s="356"/>
      <c r="J150" s="356"/>
      <c r="K150" s="88">
        <f>SUMIF(Table10[Company],Companies[[#This Row],[Full company name]],Table10[Revenue value])</f>
        <v>545714629463</v>
      </c>
    </row>
    <row r="151" spans="2:11" s="88" customFormat="1" ht="15">
      <c r="B151" s="357" t="s">
        <v>624</v>
      </c>
      <c r="C151" s="361" t="s">
        <v>423</v>
      </c>
      <c r="D151" s="4"/>
      <c r="E151" s="361" t="s">
        <v>381</v>
      </c>
      <c r="F151" s="361" t="s">
        <v>530</v>
      </c>
      <c r="G151" s="366" t="s">
        <v>625</v>
      </c>
      <c r="H151" s="356"/>
      <c r="I151" s="356"/>
      <c r="J151" s="356"/>
      <c r="K151" s="88">
        <f>SUMIF(Table10[Company],Companies[[#This Row],[Full company name]],Table10[Revenue value])</f>
        <v>21822624657</v>
      </c>
    </row>
    <row r="152" spans="2:11" s="88" customFormat="1" ht="15">
      <c r="B152" s="358" t="s">
        <v>626</v>
      </c>
      <c r="C152" s="362" t="s">
        <v>423</v>
      </c>
      <c r="D152" s="4"/>
      <c r="E152" s="362" t="s">
        <v>381</v>
      </c>
      <c r="F152" s="362" t="s">
        <v>530</v>
      </c>
      <c r="G152" s="370"/>
      <c r="H152" s="356"/>
      <c r="I152" s="356"/>
      <c r="J152" s="356"/>
      <c r="K152" s="88">
        <f>SUMIF(Table10[Company],Companies[[#This Row],[Full company name]],Table10[Revenue value])</f>
        <v>131612689653</v>
      </c>
    </row>
    <row r="153" spans="2:11" s="88" customFormat="1" ht="15">
      <c r="B153" s="357" t="s">
        <v>627</v>
      </c>
      <c r="C153" s="361" t="s">
        <v>423</v>
      </c>
      <c r="D153" s="4"/>
      <c r="E153" s="361" t="s">
        <v>381</v>
      </c>
      <c r="F153" s="361" t="s">
        <v>530</v>
      </c>
      <c r="G153" s="371"/>
      <c r="H153" s="356"/>
      <c r="I153" s="356"/>
      <c r="J153" s="356"/>
      <c r="K153" s="88">
        <f>SUMIF(Table10[Company],Companies[[#This Row],[Full company name]],Table10[Revenue value])</f>
        <v>731688849227</v>
      </c>
    </row>
    <row r="154" spans="2:11" s="88" customFormat="1" ht="15">
      <c r="B154" s="358" t="s">
        <v>628</v>
      </c>
      <c r="C154" s="362" t="s">
        <v>423</v>
      </c>
      <c r="D154" s="4"/>
      <c r="E154" s="362" t="s">
        <v>381</v>
      </c>
      <c r="F154" s="362" t="s">
        <v>530</v>
      </c>
      <c r="G154" s="364" t="s">
        <v>629</v>
      </c>
      <c r="H154" s="356"/>
      <c r="I154" s="356"/>
      <c r="J154" s="356"/>
      <c r="K154" s="88">
        <f>SUMIF(Table10[Company],Companies[[#This Row],[Full company name]],Table10[Revenue value])</f>
        <v>471012823746</v>
      </c>
    </row>
    <row r="155" spans="2:11" s="88" customFormat="1" ht="15">
      <c r="B155" s="357" t="s">
        <v>630</v>
      </c>
      <c r="C155" s="361" t="s">
        <v>423</v>
      </c>
      <c r="D155" s="4"/>
      <c r="E155" s="361" t="s">
        <v>381</v>
      </c>
      <c r="F155" s="361" t="s">
        <v>530</v>
      </c>
      <c r="G155" s="371"/>
      <c r="H155" s="356"/>
      <c r="I155" s="356"/>
      <c r="J155" s="356"/>
      <c r="K155" s="88">
        <f>SUMIF(Table10[Company],Companies[[#This Row],[Full company name]],Table10[Revenue value])</f>
        <v>100554881761</v>
      </c>
    </row>
    <row r="156" spans="2:11" s="88" customFormat="1" ht="15">
      <c r="B156" s="358" t="s">
        <v>631</v>
      </c>
      <c r="C156" s="362" t="s">
        <v>423</v>
      </c>
      <c r="D156" s="4"/>
      <c r="E156" s="362" t="s">
        <v>381</v>
      </c>
      <c r="F156" s="362" t="s">
        <v>530</v>
      </c>
      <c r="G156" s="370"/>
      <c r="H156" s="356"/>
      <c r="I156" s="356"/>
      <c r="J156" s="356"/>
      <c r="K156" s="88">
        <f>SUMIF(Table10[Company],Companies[[#This Row],[Full company name]],Table10[Revenue value])</f>
        <v>184506191810</v>
      </c>
    </row>
    <row r="157" spans="2:11" s="88" customFormat="1" ht="15">
      <c r="B157" s="357" t="s">
        <v>632</v>
      </c>
      <c r="C157" s="361" t="s">
        <v>423</v>
      </c>
      <c r="D157" s="4"/>
      <c r="E157" s="361" t="s">
        <v>381</v>
      </c>
      <c r="F157" s="361" t="s">
        <v>530</v>
      </c>
      <c r="G157" s="371"/>
      <c r="H157" s="356"/>
      <c r="I157" s="356"/>
      <c r="J157" s="356"/>
      <c r="K157" s="88">
        <f>SUMIF(Table10[Company],Companies[[#This Row],[Full company name]],Table10[Revenue value])</f>
        <v>1788065109</v>
      </c>
    </row>
    <row r="158" spans="2:11" s="88" customFormat="1" ht="15">
      <c r="B158" s="358" t="s">
        <v>633</v>
      </c>
      <c r="C158" s="362" t="s">
        <v>423</v>
      </c>
      <c r="D158" s="4"/>
      <c r="E158" s="362" t="s">
        <v>381</v>
      </c>
      <c r="F158" s="362" t="s">
        <v>530</v>
      </c>
      <c r="G158" s="370"/>
      <c r="H158" s="356"/>
      <c r="I158" s="356"/>
      <c r="J158" s="356"/>
      <c r="K158" s="88">
        <f>SUMIF(Table10[Company],Companies[[#This Row],[Full company name]],Table10[Revenue value])</f>
        <v>639222098557</v>
      </c>
    </row>
    <row r="159" spans="2:11" s="88" customFormat="1" ht="15">
      <c r="B159" s="357" t="s">
        <v>634</v>
      </c>
      <c r="C159" s="361" t="s">
        <v>529</v>
      </c>
      <c r="D159" s="4"/>
      <c r="E159" s="361" t="s">
        <v>381</v>
      </c>
      <c r="F159" s="361" t="s">
        <v>635</v>
      </c>
      <c r="G159" s="366" t="s">
        <v>636</v>
      </c>
      <c r="H159" s="356"/>
      <c r="I159" s="356"/>
      <c r="J159" s="356"/>
      <c r="K159" s="88">
        <f>SUMIF(Table10[Company],Companies[[#This Row],[Full company name]],Table10[Revenue value])</f>
        <v>393528000000</v>
      </c>
    </row>
    <row r="160" spans="2:11" s="88" customFormat="1" ht="15">
      <c r="B160" s="358" t="s">
        <v>637</v>
      </c>
      <c r="C160" s="362" t="s">
        <v>423</v>
      </c>
      <c r="D160" s="4"/>
      <c r="E160" s="362" t="s">
        <v>381</v>
      </c>
      <c r="F160" s="362" t="s">
        <v>530</v>
      </c>
      <c r="G160" s="370"/>
      <c r="H160" s="356"/>
      <c r="I160" s="356"/>
      <c r="J160" s="356"/>
      <c r="K160" s="88">
        <f>SUMIF(Table10[Company],Companies[[#This Row],[Full company name]],Table10[Revenue value])</f>
        <v>25950930580</v>
      </c>
    </row>
    <row r="161" spans="2:11" s="88" customFormat="1" ht="15">
      <c r="B161" s="357" t="s">
        <v>638</v>
      </c>
      <c r="C161" s="361" t="s">
        <v>423</v>
      </c>
      <c r="D161" s="4"/>
      <c r="E161" s="361" t="s">
        <v>381</v>
      </c>
      <c r="F161" s="361" t="s">
        <v>530</v>
      </c>
      <c r="G161" s="371"/>
      <c r="H161" s="356"/>
      <c r="I161" s="356"/>
      <c r="J161" s="356"/>
      <c r="K161" s="88">
        <f>SUMIF(Table10[Company],Companies[[#This Row],[Full company name]],Table10[Revenue value])</f>
        <v>13341384653</v>
      </c>
    </row>
    <row r="162" spans="2:11" s="88" customFormat="1" ht="15">
      <c r="B162" s="358" t="s">
        <v>639</v>
      </c>
      <c r="C162" s="362" t="s">
        <v>423</v>
      </c>
      <c r="D162" s="4"/>
      <c r="E162" s="362" t="s">
        <v>381</v>
      </c>
      <c r="F162" s="362" t="s">
        <v>530</v>
      </c>
      <c r="G162" s="364" t="s">
        <v>586</v>
      </c>
      <c r="H162" s="356"/>
      <c r="I162" s="356"/>
      <c r="J162" s="356"/>
      <c r="K162" s="88">
        <f>SUMIF(Table10[Company],Companies[[#This Row],[Full company name]],Table10[Revenue value])</f>
        <v>613368684582</v>
      </c>
    </row>
    <row r="163" spans="2:11" s="88" customFormat="1" ht="15">
      <c r="B163" s="357" t="s">
        <v>640</v>
      </c>
      <c r="C163" s="361" t="s">
        <v>529</v>
      </c>
      <c r="D163" s="4"/>
      <c r="E163" s="361" t="s">
        <v>381</v>
      </c>
      <c r="F163" s="361" t="s">
        <v>559</v>
      </c>
      <c r="G163" s="366" t="s">
        <v>641</v>
      </c>
      <c r="H163" s="356"/>
      <c r="I163" s="356"/>
      <c r="J163" s="356"/>
      <c r="K163" s="88">
        <f>SUMIF(Table10[Company],Companies[[#This Row],[Full company name]],Table10[Revenue value])</f>
        <v>253461640812</v>
      </c>
    </row>
    <row r="164" spans="2:11" s="88" customFormat="1" ht="15">
      <c r="B164" s="358" t="s">
        <v>642</v>
      </c>
      <c r="C164" s="362" t="s">
        <v>423</v>
      </c>
      <c r="D164" s="4"/>
      <c r="E164" s="362" t="s">
        <v>381</v>
      </c>
      <c r="F164" s="362" t="s">
        <v>530</v>
      </c>
      <c r="G164" s="364" t="s">
        <v>643</v>
      </c>
      <c r="H164" s="356"/>
      <c r="I164" s="356"/>
      <c r="J164" s="356"/>
      <c r="K164" s="88">
        <f>SUMIF(Table10[Company],Companies[[#This Row],[Full company name]],Table10[Revenue value])</f>
        <v>5826691577</v>
      </c>
    </row>
    <row r="165" spans="2:11" s="88" customFormat="1" ht="15">
      <c r="B165" s="357" t="s">
        <v>644</v>
      </c>
      <c r="C165" s="361" t="s">
        <v>423</v>
      </c>
      <c r="D165" s="4"/>
      <c r="E165" s="362" t="s">
        <v>381</v>
      </c>
      <c r="F165" s="362" t="s">
        <v>530</v>
      </c>
      <c r="G165" s="356"/>
      <c r="H165" s="356"/>
      <c r="I165" s="356"/>
      <c r="J165" s="356"/>
      <c r="K165" s="88">
        <f>SUMIF(Table10[Company],Companies[[#This Row],[Full company name]],Table10[Revenue value])</f>
        <v>33733447366</v>
      </c>
    </row>
    <row r="166" spans="2:11" s="88" customFormat="1" ht="15">
      <c r="B166" s="4"/>
      <c r="C166" s="4" t="s">
        <v>408</v>
      </c>
      <c r="D166" s="4" t="s">
        <v>406</v>
      </c>
      <c r="E166" s="4"/>
      <c r="G166" s="97" t="s">
        <v>72</v>
      </c>
      <c r="H166" s="97" t="s">
        <v>72</v>
      </c>
      <c r="I166" s="4" t="s">
        <v>404</v>
      </c>
      <c r="J166" s="4" t="s">
        <v>404</v>
      </c>
      <c r="K166" s="93"/>
    </row>
    <row r="167" spans="2:11" s="88" customFormat="1" ht="15">
      <c r="C167" s="88" t="s">
        <v>645</v>
      </c>
      <c r="D167" s="4" t="s">
        <v>406</v>
      </c>
      <c r="E167" s="4" t="s">
        <v>403</v>
      </c>
      <c r="G167" s="97" t="s">
        <v>72</v>
      </c>
      <c r="H167" s="97" t="s">
        <v>72</v>
      </c>
      <c r="I167" s="4" t="s">
        <v>404</v>
      </c>
      <c r="J167" s="4" t="s">
        <v>404</v>
      </c>
      <c r="K167" s="93"/>
    </row>
    <row r="168" spans="2:11" s="88" customFormat="1" ht="15">
      <c r="D168" s="4" t="s">
        <v>406</v>
      </c>
      <c r="E168" s="4" t="s">
        <v>367</v>
      </c>
      <c r="G168" s="97" t="s">
        <v>72</v>
      </c>
      <c r="H168" s="97" t="s">
        <v>72</v>
      </c>
      <c r="I168" s="4" t="s">
        <v>404</v>
      </c>
      <c r="J168" s="4" t="s">
        <v>404</v>
      </c>
      <c r="K168" s="93"/>
    </row>
    <row r="169" spans="2:11" s="88" customFormat="1" ht="15">
      <c r="D169" s="4" t="s">
        <v>406</v>
      </c>
      <c r="E169" s="4" t="s">
        <v>367</v>
      </c>
      <c r="G169" s="97" t="s">
        <v>72</v>
      </c>
      <c r="H169" s="97" t="s">
        <v>72</v>
      </c>
      <c r="I169" s="4" t="s">
        <v>404</v>
      </c>
      <c r="J169" s="4" t="s">
        <v>404</v>
      </c>
      <c r="K169" s="93"/>
    </row>
    <row r="170" spans="2:11" s="88" customFormat="1" ht="15">
      <c r="B170" s="88" t="s">
        <v>371</v>
      </c>
      <c r="D170" s="4" t="s">
        <v>406</v>
      </c>
      <c r="G170" s="97" t="s">
        <v>72</v>
      </c>
      <c r="H170" s="97" t="s">
        <v>72</v>
      </c>
      <c r="I170" s="4" t="s">
        <v>404</v>
      </c>
      <c r="J170" s="4" t="s">
        <v>404</v>
      </c>
      <c r="K170" s="93"/>
    </row>
    <row r="171" spans="2:11" s="88" customFormat="1" ht="15">
      <c r="C171" s="4"/>
      <c r="F171" s="97"/>
      <c r="G171" s="97"/>
    </row>
    <row r="172" spans="2:11" s="88" customFormat="1" ht="18.95">
      <c r="B172" s="504" t="s">
        <v>646</v>
      </c>
      <c r="C172" s="504"/>
      <c r="D172" s="504"/>
      <c r="E172" s="504"/>
      <c r="F172" s="504"/>
      <c r="G172" s="504"/>
      <c r="H172" s="504"/>
      <c r="I172" s="504"/>
      <c r="J172" s="504"/>
    </row>
    <row r="173" spans="2:11" s="88" customFormat="1" ht="15">
      <c r="B173" s="89" t="s">
        <v>647</v>
      </c>
      <c r="C173" s="98" t="s">
        <v>648</v>
      </c>
      <c r="D173" s="98" t="s">
        <v>649</v>
      </c>
      <c r="E173" s="98" t="s">
        <v>650</v>
      </c>
      <c r="F173" s="4" t="s">
        <v>651</v>
      </c>
      <c r="G173" s="4" t="s">
        <v>652</v>
      </c>
      <c r="H173" s="4" t="s">
        <v>653</v>
      </c>
      <c r="I173" s="4" t="s">
        <v>654</v>
      </c>
      <c r="J173" s="4" t="s">
        <v>364</v>
      </c>
    </row>
    <row r="174" spans="2:11" s="88" customFormat="1" ht="15">
      <c r="B174" s="4"/>
      <c r="C174" s="98"/>
      <c r="D174" s="98"/>
      <c r="E174" s="98"/>
      <c r="F174" s="98"/>
      <c r="H174" s="88" t="s">
        <v>655</v>
      </c>
      <c r="J174" s="88" t="s">
        <v>370</v>
      </c>
    </row>
    <row r="175" spans="2:11" s="88" customFormat="1" ht="15">
      <c r="B175" s="4"/>
      <c r="C175" s="98"/>
      <c r="D175" s="98"/>
      <c r="E175" s="98"/>
      <c r="F175" s="98"/>
      <c r="H175" s="88" t="s">
        <v>656</v>
      </c>
      <c r="J175" s="88" t="s">
        <v>370</v>
      </c>
    </row>
    <row r="176" spans="2:11" s="88" customFormat="1" ht="15">
      <c r="B176" s="4"/>
      <c r="C176" s="98"/>
      <c r="D176" s="98"/>
      <c r="E176" s="98"/>
      <c r="F176" s="98"/>
      <c r="H176" s="88" t="s">
        <v>296</v>
      </c>
      <c r="J176" s="88" t="s">
        <v>370</v>
      </c>
    </row>
    <row r="177" spans="2:10" s="88" customFormat="1" ht="15">
      <c r="B177" s="4"/>
      <c r="C177" s="98"/>
      <c r="D177" s="98"/>
      <c r="E177" s="98"/>
      <c r="F177" s="98"/>
      <c r="H177" s="88" t="s">
        <v>296</v>
      </c>
      <c r="J177" s="88" t="s">
        <v>370</v>
      </c>
    </row>
    <row r="178" spans="2:10" s="88" customFormat="1" ht="15">
      <c r="B178" s="4"/>
      <c r="C178" s="98"/>
      <c r="D178" s="98"/>
      <c r="E178" s="98"/>
      <c r="F178" s="98"/>
      <c r="H178" s="88" t="s">
        <v>313</v>
      </c>
      <c r="J178" s="88" t="s">
        <v>370</v>
      </c>
    </row>
    <row r="179" spans="2:10" s="88" customFormat="1" ht="15">
      <c r="B179" s="4"/>
      <c r="C179" s="98"/>
      <c r="D179" s="98"/>
      <c r="E179" s="98"/>
      <c r="F179" s="98"/>
      <c r="G179" s="4"/>
      <c r="H179" s="88" t="s">
        <v>655</v>
      </c>
      <c r="I179" s="4"/>
      <c r="J179" s="88" t="s">
        <v>370</v>
      </c>
    </row>
    <row r="180" spans="2:10" s="88" customFormat="1" ht="15">
      <c r="B180" s="4"/>
      <c r="C180" s="98"/>
      <c r="D180" s="98"/>
      <c r="E180" s="98"/>
      <c r="F180" s="98"/>
      <c r="G180" s="4"/>
      <c r="H180" s="88" t="s">
        <v>655</v>
      </c>
      <c r="I180" s="4"/>
      <c r="J180" s="88" t="s">
        <v>370</v>
      </c>
    </row>
    <row r="181" spans="2:10" s="88" customFormat="1" ht="15">
      <c r="B181" s="88" t="s">
        <v>371</v>
      </c>
      <c r="C181" s="98"/>
      <c r="D181" s="98"/>
      <c r="E181" s="98"/>
      <c r="F181" s="98"/>
      <c r="G181" s="4"/>
      <c r="H181" s="88" t="s">
        <v>314</v>
      </c>
      <c r="I181" s="4"/>
      <c r="J181" s="88" t="s">
        <v>370</v>
      </c>
    </row>
    <row r="182" spans="2:10" s="88" customFormat="1" ht="15.6" thickBot="1">
      <c r="B182" s="99"/>
      <c r="C182" s="100"/>
      <c r="D182" s="101"/>
      <c r="E182" s="100"/>
      <c r="F182" s="102"/>
      <c r="G182" s="102"/>
      <c r="H182" s="102"/>
      <c r="I182" s="102"/>
      <c r="J182" s="102"/>
    </row>
    <row r="183" spans="2:10" s="88" customFormat="1" ht="15">
      <c r="B183" s="273"/>
      <c r="C183" s="273"/>
      <c r="D183" s="273"/>
      <c r="E183" s="273"/>
      <c r="F183" s="4"/>
      <c r="G183" s="4"/>
      <c r="H183" s="4"/>
      <c r="I183" s="4"/>
      <c r="J183" s="4"/>
    </row>
    <row r="184" spans="2:10" ht="15.6" thickBot="1">
      <c r="B184" s="486"/>
      <c r="C184" s="487"/>
      <c r="D184" s="487"/>
      <c r="E184" s="487"/>
      <c r="F184" s="487"/>
      <c r="G184" s="487"/>
      <c r="H184" s="487"/>
      <c r="I184" s="487"/>
      <c r="J184" s="487"/>
    </row>
    <row r="185" spans="2:10" s="88" customFormat="1" ht="15">
      <c r="B185" s="488"/>
      <c r="C185" s="489"/>
      <c r="D185" s="489"/>
      <c r="E185" s="489"/>
      <c r="F185" s="489"/>
      <c r="G185" s="489"/>
      <c r="H185" s="489"/>
      <c r="I185" s="489"/>
      <c r="J185" s="489"/>
    </row>
    <row r="186" spans="2:10" ht="15.6" thickBot="1">
      <c r="B186" s="273"/>
      <c r="C186" s="273"/>
      <c r="D186" s="273"/>
      <c r="E186" s="273"/>
    </row>
    <row r="187" spans="2:10" s="88" customFormat="1" ht="15">
      <c r="B187" s="441" t="s">
        <v>30</v>
      </c>
      <c r="C187" s="441"/>
      <c r="D187" s="441"/>
      <c r="E187" s="441"/>
      <c r="F187" s="441"/>
      <c r="G187" s="441"/>
      <c r="H187" s="441"/>
      <c r="I187" s="441"/>
      <c r="J187" s="441"/>
    </row>
    <row r="188" spans="2:10" ht="15">
      <c r="B188" s="424" t="s">
        <v>31</v>
      </c>
      <c r="C188" s="424"/>
      <c r="D188" s="424"/>
      <c r="E188" s="424"/>
      <c r="F188" s="424"/>
      <c r="G188" s="424"/>
      <c r="H188" s="424"/>
      <c r="I188" s="424"/>
      <c r="J188" s="424"/>
    </row>
    <row r="189" spans="2:10" s="88" customFormat="1" ht="15">
      <c r="B189" s="429" t="s">
        <v>388</v>
      </c>
      <c r="C189" s="429"/>
      <c r="D189" s="429"/>
      <c r="E189" s="429"/>
      <c r="F189" s="429"/>
      <c r="G189" s="429"/>
      <c r="H189" s="429"/>
      <c r="I189" s="429"/>
      <c r="J189" s="429"/>
    </row>
    <row r="190" spans="2:10" s="88" customFormat="1" ht="15">
      <c r="B190" s="500"/>
      <c r="C190" s="500"/>
      <c r="D190" s="500"/>
      <c r="E190" s="500"/>
      <c r="F190" s="500"/>
      <c r="G190" s="500"/>
      <c r="H190" s="500"/>
      <c r="I190" s="500"/>
      <c r="J190" s="500"/>
    </row>
    <row r="191" spans="2:10" ht="15"/>
    <row r="192" spans="2:10" ht="15"/>
    <row r="193" spans="2:10" ht="16.5" customHeight="1"/>
    <row r="194" spans="2:10" ht="15"/>
    <row r="195" spans="2:10" ht="15">
      <c r="F195" s="88"/>
      <c r="G195" s="88"/>
      <c r="H195" s="88"/>
      <c r="I195" s="88"/>
      <c r="J195" s="88"/>
    </row>
    <row r="196" spans="2:10" ht="15"/>
    <row r="197" spans="2:10" ht="15"/>
    <row r="198" spans="2:10" ht="15"/>
    <row r="199" spans="2:10" ht="15"/>
    <row r="200" spans="2:10" s="88" customFormat="1" ht="15">
      <c r="B200" s="4"/>
      <c r="C200" s="4"/>
      <c r="D200" s="4"/>
      <c r="E200" s="4"/>
      <c r="F200" s="4"/>
      <c r="G200" s="4"/>
      <c r="H200" s="4"/>
      <c r="I200" s="4"/>
      <c r="J200" s="4"/>
    </row>
    <row r="201" spans="2:10" ht="15"/>
    <row r="202" spans="2:10" ht="15"/>
    <row r="203" spans="2:10" ht="15"/>
    <row r="204" spans="2:10" ht="15"/>
    <row r="205" spans="2:10" ht="15"/>
    <row r="206" spans="2:10" ht="15"/>
    <row r="207" spans="2:10" ht="15"/>
    <row r="208" spans="2:10" ht="15" customHeight="1"/>
    <row r="209" ht="15" customHeight="1"/>
    <row r="210" ht="15"/>
    <row r="211" ht="15"/>
    <row r="212" ht="18.75" customHeight="1"/>
    <row r="213" ht="15"/>
    <row r="214" ht="15"/>
    <row r="215" ht="15"/>
    <row r="216" ht="15"/>
    <row r="217" ht="15"/>
    <row r="218" ht="15"/>
    <row r="219" ht="15"/>
    <row r="220" ht="15"/>
    <row r="221" ht="15"/>
    <row r="222" ht="15"/>
    <row r="223" ht="15"/>
    <row r="224" ht="15"/>
    <row r="225" ht="15"/>
    <row r="226" ht="15"/>
    <row r="227" ht="15"/>
    <row r="228" ht="15"/>
    <row r="229" ht="15"/>
    <row r="230" ht="15"/>
    <row r="231" ht="15"/>
    <row r="232" ht="15"/>
    <row r="233" ht="15"/>
  </sheetData>
  <mergeCells count="20">
    <mergeCell ref="B22:J22"/>
    <mergeCell ref="B2:J2"/>
    <mergeCell ref="B3:J3"/>
    <mergeCell ref="B4:J4"/>
    <mergeCell ref="B5:J5"/>
    <mergeCell ref="B6:J6"/>
    <mergeCell ref="B7:J7"/>
    <mergeCell ref="B8:J8"/>
    <mergeCell ref="B10:J10"/>
    <mergeCell ref="B11:J11"/>
    <mergeCell ref="B12:J12"/>
    <mergeCell ref="B13:J13"/>
    <mergeCell ref="B189:J189"/>
    <mergeCell ref="B190:J190"/>
    <mergeCell ref="B23:D23"/>
    <mergeCell ref="B172:J172"/>
    <mergeCell ref="B184:J184"/>
    <mergeCell ref="B185:J185"/>
    <mergeCell ref="B187:J187"/>
    <mergeCell ref="B188:J188"/>
  </mergeCells>
  <dataValidations count="4">
    <dataValidation allowBlank="1" showInputMessage="1" showErrorMessage="1" promptTitle="Company name" prompt="Input company name here._x000a__x000a_Please refrain from using acronyms, and input complete name." sqref="B27:B165" xr:uid="{9E99181E-9DF8-48E5-93B2-FBF1A74D3321}"/>
    <dataValidation type="list" allowBlank="1" showInputMessage="1" showErrorMessage="1" sqref="C27:C165" xr:uid="{A243F20F-EB3D-499D-A457-695D5B1A3731}">
      <formula1>"&lt; Company type &gt;,State-owned enterprises &amp; public corporations,Private"</formula1>
    </dataValidation>
    <dataValidation allowBlank="1" showInputMessage="1" showErrorMessage="1" promptTitle="Please insert commodities" prompt="Please insert the relevant commodities of the company here, separated by commas." sqref="F27:F165" xr:uid="{1731C365-3913-4D2E-AE81-4899861F7B06}"/>
    <dataValidation errorStyle="warning" allowBlank="1" showInputMessage="1" showErrorMessage="1" errorTitle="URL " error="Please input a link in these cells" sqref="G98 G102:G104 G109 G119:G120 G123:G125 G129 G131 G134 G136 G140:G141 G144 G149:G150 G152:G153 G155:G158 G160:G161 G27 G34:G35 G38 G42:G93" xr:uid="{790D33AF-7990-413A-865C-82F905DD664E}"/>
  </dataValidations>
  <hyperlinks>
    <hyperlink ref="G96" r:id="rId1" xr:uid="{069C0E8C-C076-4C75-BEE8-CDCF8CD7FA7D}"/>
    <hyperlink ref="G94" r:id="rId2" xr:uid="{4F99D372-EC79-4DEF-A4B5-0B0A68C39400}"/>
    <hyperlink ref="G95" r:id="rId3" xr:uid="{27594DFA-2D8F-4F90-8A42-5DFA99AC5A40}"/>
    <hyperlink ref="G97" r:id="rId4" xr:uid="{EB806269-4777-483E-B393-8BEE567BEB73}"/>
    <hyperlink ref="G99" r:id="rId5" xr:uid="{47FB39E9-4607-44EB-AD89-93AEF8FF5876}"/>
    <hyperlink ref="G101" r:id="rId6" xr:uid="{6D7A98C2-9343-495C-8CC3-453D3E708332}"/>
    <hyperlink ref="G106" r:id="rId7" xr:uid="{9D44621B-ED59-4DCB-86B5-CAB97DCC082A}"/>
    <hyperlink ref="G107" r:id="rId8" xr:uid="{F68E1460-C03A-4255-A922-381EFEA35EBB}"/>
    <hyperlink ref="G108" r:id="rId9" xr:uid="{7E5BBA3C-C788-45A9-ADB8-15D5F08874DE}"/>
    <hyperlink ref="G110" r:id="rId10" xr:uid="{75C84947-D809-4102-87B7-D52F6A83B2BA}"/>
    <hyperlink ref="G111" r:id="rId11" xr:uid="{3BE4B289-718A-4E10-994A-9A0CAC777258}"/>
    <hyperlink ref="G112" r:id="rId12" xr:uid="{F463943B-5CCE-404C-A84C-E0737629D50D}"/>
    <hyperlink ref="G113" r:id="rId13" xr:uid="{97D36035-93C4-4FAC-A164-2AC6877234F3}"/>
    <hyperlink ref="G114" r:id="rId14" xr:uid="{F038FA76-35D6-4AF4-928F-864C94B022E1}"/>
    <hyperlink ref="G116" r:id="rId15" xr:uid="{30AAB181-F62A-4505-86F0-FB45E7254623}"/>
    <hyperlink ref="G115" r:id="rId16" xr:uid="{4BD7CDFD-C969-4776-B85E-19BC7DDE559C}"/>
    <hyperlink ref="G117" r:id="rId17" xr:uid="{A6758878-4275-49D0-9E71-A3423A30CA1D}"/>
    <hyperlink ref="G118" r:id="rId18" xr:uid="{F93D2C25-EC0F-49A1-A89F-18BC240DA88A}"/>
    <hyperlink ref="G121" r:id="rId19" xr:uid="{B2A11E69-9C60-4612-A82F-83A662877E96}"/>
    <hyperlink ref="G122" r:id="rId20" xr:uid="{72E3AEB7-CF6D-47A5-99A9-F1FB7BD65779}"/>
    <hyperlink ref="G126" r:id="rId21" xr:uid="{2EE0586B-5E3E-45B5-913B-D58204EB9A28}"/>
    <hyperlink ref="G128" r:id="rId22" xr:uid="{F9977BB2-11AA-4DCD-918C-DCD9B2103BF2}"/>
    <hyperlink ref="G130" r:id="rId23" xr:uid="{07EB8DF2-11AD-4C23-8E76-8AA3CD260C66}"/>
    <hyperlink ref="G132" r:id="rId24" xr:uid="{DD8568E6-E6F2-42B6-948C-E768EEAD9134}"/>
    <hyperlink ref="G133" r:id="rId25" xr:uid="{803BFB16-7838-4F5A-9D2A-B8220A0DD784}"/>
    <hyperlink ref="G135" r:id="rId26" xr:uid="{B9BD6740-06A3-4C7B-964A-899E277AEB47}"/>
    <hyperlink ref="G137" r:id="rId27" xr:uid="{970A2830-5A70-4CCB-9D50-DA6BD39A00E3}"/>
    <hyperlink ref="G138" r:id="rId28" xr:uid="{5EA8073C-BB43-408F-9839-82624334FBE8}"/>
    <hyperlink ref="G139" r:id="rId29" xr:uid="{13ABEF59-DEC7-485B-BB6D-B82E008E8AE9}"/>
    <hyperlink ref="G142" r:id="rId30" xr:uid="{CBE6DF78-A17B-457F-9212-0D82CABA147D}"/>
    <hyperlink ref="G143" r:id="rId31" xr:uid="{66B88CAA-7726-4ED3-AAEF-4A3DD30E99F0}"/>
    <hyperlink ref="G145" r:id="rId32" xr:uid="{61C920D9-882C-426B-AAD6-5F347D958869}"/>
    <hyperlink ref="G146" r:id="rId33" xr:uid="{ADF7E66F-6E98-4E6C-A771-08A1974D3DDC}"/>
    <hyperlink ref="G147" r:id="rId34" xr:uid="{BAF8C3E5-5FD7-45CF-B893-3D0684D85202}"/>
    <hyperlink ref="G148" r:id="rId35" xr:uid="{1AB117A0-B15D-4453-B84D-A078C7E7918E}"/>
    <hyperlink ref="G151" r:id="rId36" xr:uid="{19F73441-814B-458F-86B2-27CA0321F566}"/>
    <hyperlink ref="G154" r:id="rId37" xr:uid="{0C2B7955-3FA6-4B4D-827A-C7023341AA09}"/>
    <hyperlink ref="G159" r:id="rId38" xr:uid="{92ACC7F2-2A18-47AA-8ABE-AEBE787AD0CA}"/>
    <hyperlink ref="G162" r:id="rId39" xr:uid="{28536B00-BC22-4699-A599-B761F2B063BA}"/>
    <hyperlink ref="G163" r:id="rId40" xr:uid="{B3E398D9-9E46-4831-9AFD-5397C3C98603}"/>
    <hyperlink ref="G164" r:id="rId41" xr:uid="{15FAF145-492E-4012-ABAF-DC72A1533F8D}"/>
    <hyperlink ref="G27" r:id="rId42" location="tab_bp-berau-ltd" xr:uid="{0C6DDFA3-2FE3-4ABF-BE74-E303DEDA41F0}"/>
    <hyperlink ref="G28" r:id="rId43" xr:uid="{5986BA88-883A-440C-8DEB-5A090A5A2BBE}"/>
    <hyperlink ref="G30" r:id="rId44" xr:uid="{1807217C-B44B-40D8-8A6F-A720B6AC74EA}"/>
    <hyperlink ref="G31" r:id="rId45" xr:uid="{333BB064-C875-4E57-AA71-C425A58B0822}"/>
    <hyperlink ref="G32" r:id="rId46" xr:uid="{6A710322-D070-4F57-A2F1-4495721FDB2D}"/>
    <hyperlink ref="G33" r:id="rId47" xr:uid="{0763B931-B24A-487A-B2B1-E080FB8E1E67}"/>
    <hyperlink ref="G36" r:id="rId48" xr:uid="{B83BE9F5-6C16-4BAB-BA0B-ACF30F474469}"/>
    <hyperlink ref="G37" r:id="rId49" xr:uid="{53DB0C94-3D57-4ED5-8E21-E924F2ADC3F6}"/>
    <hyperlink ref="G29" r:id="rId50" xr:uid="{B59DDAEE-F1C2-4DD1-9F52-AA55E8386F19}"/>
    <hyperlink ref="G39:G40" r:id="rId51" display="https://www.medcoenergi.com/" xr:uid="{AA81ED25-5F4E-4A6C-89DD-18D5FA64CDA6}"/>
    <hyperlink ref="G41" r:id="rId52" xr:uid="{BD184761-2378-4D3A-BA8F-4650F3A0E877}"/>
    <hyperlink ref="G42" r:id="rId53" xr:uid="{FB20B79C-E60E-4211-9E3F-32DB898FA0B6}"/>
    <hyperlink ref="G43" r:id="rId54" xr:uid="{90424E8B-AA19-44B5-869E-703789B21FAB}"/>
    <hyperlink ref="G44" r:id="rId55" xr:uid="{2F482C39-3B14-453C-A818-973C72E03290}"/>
    <hyperlink ref="G46" r:id="rId56" xr:uid="{61172CE3-5F80-4D23-B37B-757CACD31CF8}"/>
    <hyperlink ref="G47" r:id="rId57" xr:uid="{3D52986C-9E7A-49F7-88F6-7172E3B92228}"/>
    <hyperlink ref="G49" r:id="rId58" xr:uid="{A4904814-F3B1-41EF-85BD-74F200729B79}"/>
    <hyperlink ref="G50" r:id="rId59" xr:uid="{A0A7A6FA-38D9-4629-9352-30A5DC9547FA}"/>
    <hyperlink ref="G51" r:id="rId60" xr:uid="{F8BAD547-747F-4CEC-BCB7-58FEA0CE707F}"/>
    <hyperlink ref="G53" r:id="rId61" xr:uid="{22B4F73B-AC0A-4FE5-B53C-B28F75487BE5}"/>
    <hyperlink ref="G54" r:id="rId62" xr:uid="{02A40435-BC32-4374-97EC-FF9FE4193AF2}"/>
    <hyperlink ref="G55" r:id="rId63" xr:uid="{BCF96DD3-24D4-4BC7-A5F8-B588667C14C1}"/>
    <hyperlink ref="G56" r:id="rId64" xr:uid="{7B68DC22-AFD6-4FEE-AF80-E56B13B63BF6}"/>
    <hyperlink ref="G57" r:id="rId65" xr:uid="{D37F677B-A3F1-4EC4-BD90-35DFBCE85C74}"/>
    <hyperlink ref="G59" r:id="rId66" xr:uid="{0DCCA151-F14C-466C-9F0C-3313D188AA71}"/>
    <hyperlink ref="G61" r:id="rId67" xr:uid="{65634842-0121-4A88-A3EE-1359E1829849}"/>
    <hyperlink ref="G62" r:id="rId68" xr:uid="{80A6CEA9-597C-45A9-B1C8-17CE2DFFD6BA}"/>
    <hyperlink ref="G63" r:id="rId69" xr:uid="{742AD187-0CC6-4FB4-95EB-EF88B57F2F66}"/>
    <hyperlink ref="G64" r:id="rId70" xr:uid="{E0F7AC43-E0E5-4C3E-963A-3A12716EAB7D}"/>
    <hyperlink ref="G65" r:id="rId71" xr:uid="{196F9CC6-BD71-4AC1-8B99-D3421C45CAE3}"/>
    <hyperlink ref="G67" r:id="rId72" xr:uid="{E0227776-08EB-4BA2-A5D1-9250CC67914C}"/>
    <hyperlink ref="G68" r:id="rId73" xr:uid="{8F949B87-2E76-44DB-98AF-1D1E33FF83BD}"/>
    <hyperlink ref="G69" r:id="rId74" xr:uid="{9D07BA7D-765D-49D0-BCBD-6433F9BEBD76}"/>
    <hyperlink ref="G80" r:id="rId75" xr:uid="{4B696188-F9C4-4173-BE55-0FE6132209BE}"/>
    <hyperlink ref="G81" r:id="rId76" xr:uid="{D3259597-DCEB-4C72-8FE5-BFA5B44B0665}"/>
    <hyperlink ref="G70:G79" r:id="rId77" display="https://phi.pertamina.com/" xr:uid="{8027C0E9-616F-42AA-8F45-6200FDC74D76}"/>
    <hyperlink ref="G82" r:id="rId78" xr:uid="{3F3C5390-4406-4F96-91D2-F49C8EC02160}"/>
    <hyperlink ref="G83" r:id="rId79" xr:uid="{5A5834B9-4D7E-4464-9D56-98CB8E857594}"/>
    <hyperlink ref="G84:G86" r:id="rId80" display="https://phi.pertamina.com/" xr:uid="{13C057DA-F2DD-42FF-AED9-57F6186A51AD}"/>
    <hyperlink ref="G87" r:id="rId81" xr:uid="{0247BFB2-E1E1-495C-94A5-959B17341B1D}"/>
    <hyperlink ref="G88" r:id="rId82" xr:uid="{AE1CE4B0-C7A1-4FD1-A0B6-6FC6D52BF321}"/>
    <hyperlink ref="G89" r:id="rId83" xr:uid="{C4130904-5EAF-492D-85BA-AFBD61843106}"/>
    <hyperlink ref="G90" r:id="rId84" xr:uid="{624DBF3F-58CD-4B4A-AE8D-9854DD925333}"/>
    <hyperlink ref="G91" r:id="rId85" xr:uid="{88DD1877-A192-4554-811E-0FEA46584E7E}"/>
    <hyperlink ref="G93" r:id="rId86" xr:uid="{3940B416-8A43-4737-9AB0-1D5F6EA85204}"/>
  </hyperlinks>
  <pageMargins left="0.25" right="0.25" top="0.75" bottom="0.75" header="0.3" footer="0.3"/>
  <pageSetup paperSize="8" fitToHeight="0" orientation="landscape" horizontalDpi="2400" verticalDpi="2400" r:id="rId87"/>
  <tableParts count="3">
    <tablePart r:id="rId88"/>
    <tablePart r:id="rId89"/>
    <tablePart r:id="rId90"/>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26DB-FADC-7F43-B45E-A080393801BB}">
  <sheetPr codeName="Sheet15"/>
  <dimension ref="B2:O1008"/>
  <sheetViews>
    <sheetView showGridLines="0" topLeftCell="A22" zoomScale="70" zoomScaleNormal="70" workbookViewId="0">
      <selection activeCell="F38" sqref="F38"/>
    </sheetView>
  </sheetViews>
  <sheetFormatPr defaultColWidth="9" defaultRowHeight="14.1"/>
  <cols>
    <col min="1" max="1" width="3.75" style="113" customWidth="1"/>
    <col min="2" max="2" width="0" style="113" hidden="1" customWidth="1"/>
    <col min="3" max="3" width="18.5" style="113" customWidth="1"/>
    <col min="4" max="4" width="26" style="113" bestFit="1" customWidth="1"/>
    <col min="5" max="5" width="30.5" style="113" bestFit="1" customWidth="1"/>
    <col min="6" max="6" width="31.5" style="113" bestFit="1" customWidth="1"/>
    <col min="7" max="7" width="34.25" style="113" bestFit="1" customWidth="1"/>
    <col min="8" max="8" width="22.75" style="113" bestFit="1" customWidth="1"/>
    <col min="9" max="9" width="27" style="113" bestFit="1" customWidth="1"/>
    <col min="10" max="10" width="22.5" style="113" customWidth="1"/>
    <col min="11" max="11" width="37.25" style="113" bestFit="1" customWidth="1"/>
    <col min="12" max="12" width="38.5" style="113" bestFit="1" customWidth="1"/>
    <col min="13" max="13" width="26" style="113" bestFit="1" customWidth="1"/>
    <col min="14" max="14" width="16.5" style="113" bestFit="1" customWidth="1"/>
    <col min="15" max="15" width="33.5" style="113" customWidth="1"/>
    <col min="16" max="16" width="4" style="113" customWidth="1"/>
    <col min="17" max="17" width="9" style="113"/>
    <col min="18" max="34" width="15.75" style="113" customWidth="1"/>
    <col min="35" max="16384" width="9" style="113"/>
  </cols>
  <sheetData>
    <row r="2" spans="2:15" s="98" customFormat="1" ht="15">
      <c r="C2" s="498" t="s">
        <v>657</v>
      </c>
      <c r="D2" s="498"/>
      <c r="E2" s="498"/>
      <c r="F2" s="498"/>
      <c r="G2" s="498"/>
      <c r="H2" s="498"/>
      <c r="I2" s="498"/>
      <c r="J2" s="498"/>
      <c r="K2" s="498"/>
      <c r="L2" s="498"/>
      <c r="M2" s="498"/>
      <c r="N2" s="498"/>
      <c r="O2" s="268"/>
    </row>
    <row r="3" spans="2:15" ht="21" customHeight="1">
      <c r="C3" s="509" t="s">
        <v>658</v>
      </c>
      <c r="D3" s="509"/>
      <c r="E3" s="509"/>
      <c r="F3" s="509"/>
      <c r="G3" s="509"/>
      <c r="H3" s="509"/>
      <c r="I3" s="509"/>
      <c r="J3" s="509"/>
      <c r="K3" s="509"/>
      <c r="L3" s="509"/>
      <c r="M3" s="509"/>
      <c r="N3" s="509"/>
      <c r="O3" s="278"/>
    </row>
    <row r="4" spans="2:15" s="98" customFormat="1" ht="15.75" customHeight="1">
      <c r="C4" s="510" t="s">
        <v>659</v>
      </c>
      <c r="D4" s="510"/>
      <c r="E4" s="510"/>
      <c r="F4" s="510"/>
      <c r="G4" s="510"/>
      <c r="H4" s="510"/>
      <c r="I4" s="510"/>
      <c r="J4" s="510"/>
      <c r="K4" s="510"/>
      <c r="L4" s="510"/>
      <c r="M4" s="510"/>
      <c r="N4" s="510"/>
      <c r="O4" s="279"/>
    </row>
    <row r="5" spans="2:15" s="98" customFormat="1" ht="15.75" customHeight="1">
      <c r="C5" s="510" t="s">
        <v>660</v>
      </c>
      <c r="D5" s="510"/>
      <c r="E5" s="510"/>
      <c r="F5" s="510"/>
      <c r="G5" s="510"/>
      <c r="H5" s="510"/>
      <c r="I5" s="510"/>
      <c r="J5" s="510"/>
      <c r="K5" s="510"/>
      <c r="L5" s="510"/>
      <c r="M5" s="510"/>
      <c r="N5" s="510"/>
      <c r="O5" s="279"/>
    </row>
    <row r="6" spans="2:15" s="98" customFormat="1" ht="15.75" customHeight="1">
      <c r="C6" s="510" t="s">
        <v>661</v>
      </c>
      <c r="D6" s="510"/>
      <c r="E6" s="510"/>
      <c r="F6" s="510"/>
      <c r="G6" s="510"/>
      <c r="H6" s="510"/>
      <c r="I6" s="510"/>
      <c r="J6" s="510"/>
      <c r="K6" s="510"/>
      <c r="L6" s="510"/>
      <c r="M6" s="510"/>
      <c r="N6" s="510"/>
      <c r="O6" s="279"/>
    </row>
    <row r="7" spans="2:15" s="98" customFormat="1" ht="15.75" customHeight="1">
      <c r="C7" s="510" t="s">
        <v>662</v>
      </c>
      <c r="D7" s="510"/>
      <c r="E7" s="510"/>
      <c r="F7" s="510"/>
      <c r="G7" s="510"/>
      <c r="H7" s="510"/>
      <c r="I7" s="510"/>
      <c r="J7" s="510"/>
      <c r="K7" s="510"/>
      <c r="L7" s="510"/>
      <c r="M7" s="510"/>
      <c r="N7" s="510"/>
      <c r="O7" s="279"/>
    </row>
    <row r="8" spans="2:15" s="98" customFormat="1" ht="15.75" customHeight="1">
      <c r="C8" s="510" t="s">
        <v>663</v>
      </c>
      <c r="D8" s="510"/>
      <c r="E8" s="510"/>
      <c r="F8" s="510"/>
      <c r="G8" s="510"/>
      <c r="H8" s="510"/>
      <c r="I8" s="510"/>
      <c r="J8" s="510"/>
      <c r="K8" s="510"/>
      <c r="L8" s="510"/>
      <c r="M8" s="510"/>
      <c r="N8" s="510"/>
      <c r="O8" s="279"/>
    </row>
    <row r="9" spans="2:15" s="98" customFormat="1" ht="15">
      <c r="C9" s="511" t="s">
        <v>39</v>
      </c>
      <c r="D9" s="511"/>
      <c r="E9" s="511"/>
      <c r="F9" s="511"/>
      <c r="G9" s="511"/>
      <c r="H9" s="511"/>
      <c r="I9" s="511"/>
      <c r="J9" s="511"/>
      <c r="K9" s="511"/>
      <c r="L9" s="511"/>
      <c r="M9" s="511"/>
      <c r="N9" s="511"/>
      <c r="O9" s="274"/>
    </row>
    <row r="10" spans="2:15">
      <c r="C10" s="524"/>
      <c r="D10" s="524"/>
      <c r="E10" s="524"/>
      <c r="F10" s="524"/>
      <c r="G10" s="524"/>
      <c r="H10" s="524"/>
      <c r="I10" s="524"/>
      <c r="J10" s="524"/>
      <c r="K10" s="524"/>
      <c r="L10" s="524"/>
      <c r="M10" s="524"/>
      <c r="N10" s="524"/>
    </row>
    <row r="11" spans="2:15" ht="22.5">
      <c r="C11" s="495" t="s">
        <v>664</v>
      </c>
      <c r="D11" s="495"/>
      <c r="E11" s="495"/>
      <c r="F11" s="495"/>
      <c r="G11" s="495"/>
      <c r="H11" s="495"/>
      <c r="I11" s="495"/>
      <c r="J11" s="495"/>
      <c r="K11" s="495"/>
      <c r="L11" s="495"/>
      <c r="M11" s="495"/>
      <c r="N11" s="495"/>
      <c r="O11" s="272"/>
    </row>
    <row r="12" spans="2:15" s="98" customFormat="1" ht="14.25" customHeight="1"/>
    <row r="13" spans="2:15" s="98" customFormat="1" ht="15.75" customHeight="1">
      <c r="B13" s="481" t="s">
        <v>665</v>
      </c>
      <c r="C13" s="481"/>
      <c r="D13" s="481"/>
      <c r="E13" s="481"/>
      <c r="F13" s="481"/>
      <c r="G13" s="481"/>
      <c r="H13" s="481"/>
      <c r="I13" s="481"/>
      <c r="J13" s="481"/>
      <c r="K13" s="481"/>
      <c r="L13" s="481"/>
      <c r="M13" s="481"/>
      <c r="N13" s="481"/>
      <c r="O13" s="276"/>
    </row>
    <row r="14" spans="2:15" s="98" customFormat="1" ht="30">
      <c r="B14" s="98" t="s">
        <v>360</v>
      </c>
      <c r="C14" s="98" t="s">
        <v>666</v>
      </c>
      <c r="D14" s="98" t="s">
        <v>362</v>
      </c>
      <c r="E14" s="98" t="s">
        <v>361</v>
      </c>
      <c r="F14" s="98" t="s">
        <v>667</v>
      </c>
      <c r="G14" s="98" t="s">
        <v>668</v>
      </c>
      <c r="H14" s="98" t="s">
        <v>669</v>
      </c>
      <c r="I14" s="98" t="s">
        <v>670</v>
      </c>
      <c r="J14" s="98" t="s">
        <v>363</v>
      </c>
      <c r="K14" s="98" t="s">
        <v>671</v>
      </c>
      <c r="L14" s="98" t="s">
        <v>672</v>
      </c>
      <c r="M14" s="98" t="s">
        <v>673</v>
      </c>
      <c r="N14" s="98" t="s">
        <v>674</v>
      </c>
      <c r="O14" s="228" t="s">
        <v>675</v>
      </c>
    </row>
    <row r="15" spans="2:15" s="98" customFormat="1" ht="15">
      <c r="B15" s="98" t="e">
        <f>VLOOKUP(C15,[1]!Companies[#Data],3,FALSE)</f>
        <v>#REF!</v>
      </c>
      <c r="C15" s="98" t="s">
        <v>422</v>
      </c>
      <c r="E15" s="98" t="s">
        <v>676</v>
      </c>
      <c r="I15" s="98" t="s">
        <v>279</v>
      </c>
      <c r="J15" s="355">
        <v>156741314.87</v>
      </c>
    </row>
    <row r="16" spans="2:15" s="98" customFormat="1" ht="15">
      <c r="B16" s="98" t="e">
        <f>VLOOKUP(C16,[1]!Companies[#Data],3,FALSE)</f>
        <v>#REF!</v>
      </c>
      <c r="C16" s="98" t="s">
        <v>427</v>
      </c>
      <c r="E16" s="98" t="s">
        <v>676</v>
      </c>
      <c r="I16" s="98" t="s">
        <v>279</v>
      </c>
      <c r="J16" s="355">
        <v>1239679.79</v>
      </c>
    </row>
    <row r="17" spans="2:10" s="98" customFormat="1" ht="15">
      <c r="B17" s="98" t="e">
        <f>VLOOKUP(C17,[1]!Companies[#Data],3,FALSE)</f>
        <v>#REF!</v>
      </c>
      <c r="C17" s="98" t="s">
        <v>429</v>
      </c>
      <c r="E17" s="98" t="s">
        <v>676</v>
      </c>
      <c r="I17" s="98" t="s">
        <v>279</v>
      </c>
      <c r="J17" s="355">
        <v>130712.28</v>
      </c>
    </row>
    <row r="18" spans="2:10" s="98" customFormat="1" ht="15">
      <c r="B18" s="98" t="e">
        <f>VLOOKUP(C18,[1]!Companies[#Data],3,FALSE)</f>
        <v>#REF!</v>
      </c>
      <c r="C18" s="98" t="s">
        <v>430</v>
      </c>
      <c r="E18" s="98" t="s">
        <v>676</v>
      </c>
      <c r="I18" s="98" t="s">
        <v>279</v>
      </c>
      <c r="J18" s="355">
        <v>12396760</v>
      </c>
    </row>
    <row r="19" spans="2:10" s="98" customFormat="1" ht="15">
      <c r="B19" s="98" t="e">
        <f>VLOOKUP(C19,[1]!Companies[#Data],3,FALSE)</f>
        <v>#REF!</v>
      </c>
      <c r="C19" s="98" t="s">
        <v>434</v>
      </c>
      <c r="E19" s="98" t="s">
        <v>676</v>
      </c>
      <c r="I19" s="98" t="s">
        <v>279</v>
      </c>
      <c r="J19" s="355">
        <v>34231757.600000001</v>
      </c>
    </row>
    <row r="20" spans="2:10" s="98" customFormat="1" ht="15">
      <c r="B20" s="98" t="e">
        <f>VLOOKUP(C20,[1]!Companies[#Data],3,FALSE)</f>
        <v>#REF!</v>
      </c>
      <c r="C20" s="98" t="s">
        <v>440</v>
      </c>
      <c r="E20" s="98" t="s">
        <v>676</v>
      </c>
      <c r="I20" s="98" t="s">
        <v>85</v>
      </c>
      <c r="J20" s="355">
        <v>3692426235569.8398</v>
      </c>
    </row>
    <row r="21" spans="2:10" s="98" customFormat="1" ht="15">
      <c r="B21" s="98" t="e">
        <f>VLOOKUP(C21,[1]!Companies[#Data],3,FALSE)</f>
        <v>#REF!</v>
      </c>
      <c r="C21" s="98" t="s">
        <v>440</v>
      </c>
      <c r="E21" s="98" t="s">
        <v>676</v>
      </c>
      <c r="I21" s="98" t="s">
        <v>279</v>
      </c>
      <c r="J21" s="355">
        <v>258320010.88357601</v>
      </c>
    </row>
    <row r="22" spans="2:10" s="98" customFormat="1" ht="15">
      <c r="B22" s="98" t="e">
        <f>VLOOKUP(C22,[1]!Companies[#Data],3,FALSE)</f>
        <v>#REF!</v>
      </c>
      <c r="C22" s="98" t="s">
        <v>442</v>
      </c>
      <c r="E22" s="98" t="s">
        <v>676</v>
      </c>
      <c r="I22" s="98" t="s">
        <v>279</v>
      </c>
      <c r="J22" s="355">
        <v>150919302.18549201</v>
      </c>
    </row>
    <row r="23" spans="2:10" s="98" customFormat="1" ht="15">
      <c r="B23" s="98" t="e">
        <f>VLOOKUP(C23,[1]!Companies[#Data],3,FALSE)</f>
        <v>#REF!</v>
      </c>
      <c r="C23" s="98" t="s">
        <v>444</v>
      </c>
      <c r="E23" s="98" t="s">
        <v>676</v>
      </c>
      <c r="I23" s="98" t="s">
        <v>279</v>
      </c>
      <c r="J23" s="355">
        <v>1597421.2741222263</v>
      </c>
    </row>
    <row r="24" spans="2:10" s="98" customFormat="1" ht="15">
      <c r="B24" s="98" t="e">
        <f>VLOOKUP(C24,[1]!Companies[#Data],3,FALSE)</f>
        <v>#REF!</v>
      </c>
      <c r="C24" s="98" t="s">
        <v>445</v>
      </c>
      <c r="E24" s="98" t="s">
        <v>676</v>
      </c>
      <c r="I24" s="98" t="s">
        <v>279</v>
      </c>
      <c r="J24" s="355">
        <v>10185782.57</v>
      </c>
    </row>
    <row r="25" spans="2:10" s="98" customFormat="1" ht="15">
      <c r="B25" s="98" t="e">
        <f>VLOOKUP(C25,[1]!Companies[#Data],3,FALSE)</f>
        <v>#REF!</v>
      </c>
      <c r="C25" s="98" t="s">
        <v>447</v>
      </c>
      <c r="E25" s="98" t="s">
        <v>676</v>
      </c>
      <c r="I25" s="98" t="s">
        <v>279</v>
      </c>
      <c r="J25" s="355">
        <v>86740083.659999996</v>
      </c>
    </row>
    <row r="26" spans="2:10" s="98" customFormat="1" ht="15">
      <c r="B26" s="98" t="e">
        <f>VLOOKUP(C26,[1]!Companies[#Data],3,FALSE)</f>
        <v>#REF!</v>
      </c>
      <c r="C26" s="98" t="s">
        <v>449</v>
      </c>
      <c r="E26" s="98" t="s">
        <v>676</v>
      </c>
      <c r="I26" s="98" t="s">
        <v>279</v>
      </c>
      <c r="J26" s="355">
        <v>21617411.030000001</v>
      </c>
    </row>
    <row r="27" spans="2:10" s="98" customFormat="1" ht="15">
      <c r="B27" s="98" t="e">
        <f>VLOOKUP(C27,[1]!Companies[#Data],3,FALSE)</f>
        <v>#REF!</v>
      </c>
      <c r="C27" s="98" t="s">
        <v>451</v>
      </c>
      <c r="E27" s="98" t="s">
        <v>676</v>
      </c>
      <c r="I27" s="98" t="s">
        <v>279</v>
      </c>
      <c r="J27" s="355">
        <v>1105113.55</v>
      </c>
    </row>
    <row r="28" spans="2:10" s="98" customFormat="1" ht="15">
      <c r="B28" s="98" t="e">
        <f>VLOOKUP(C28,[1]!Companies[#Data],3,FALSE)</f>
        <v>#REF!</v>
      </c>
      <c r="C28" s="98" t="s">
        <v>455</v>
      </c>
      <c r="E28" s="98" t="s">
        <v>676</v>
      </c>
      <c r="I28" s="98" t="s">
        <v>279</v>
      </c>
      <c r="J28" s="355">
        <v>471378</v>
      </c>
    </row>
    <row r="29" spans="2:10" s="98" customFormat="1" ht="15">
      <c r="B29" s="98" t="e">
        <f>VLOOKUP(C29,[1]!Companies[#Data],3,FALSE)</f>
        <v>#REF!</v>
      </c>
      <c r="C29" s="98" t="s">
        <v>456</v>
      </c>
      <c r="E29" s="98" t="s">
        <v>676</v>
      </c>
      <c r="I29" s="98" t="s">
        <v>85</v>
      </c>
      <c r="J29" s="355">
        <v>4319668173</v>
      </c>
    </row>
    <row r="30" spans="2:10" s="98" customFormat="1" ht="15">
      <c r="B30" s="98" t="e">
        <f>VLOOKUP(C30,[1]!Companies[#Data],3,FALSE)</f>
        <v>#REF!</v>
      </c>
      <c r="C30" s="98" t="s">
        <v>458</v>
      </c>
      <c r="E30" s="98" t="s">
        <v>676</v>
      </c>
      <c r="I30" s="98" t="s">
        <v>279</v>
      </c>
      <c r="J30" s="355">
        <v>1295465.7499128892</v>
      </c>
    </row>
    <row r="31" spans="2:10" s="98" customFormat="1" ht="15">
      <c r="B31" s="98" t="e">
        <f>VLOOKUP(C31,[1]!Companies[#Data],3,FALSE)</f>
        <v>#REF!</v>
      </c>
      <c r="C31" s="98" t="s">
        <v>460</v>
      </c>
      <c r="E31" s="98" t="s">
        <v>676</v>
      </c>
      <c r="I31" s="98" t="s">
        <v>279</v>
      </c>
      <c r="J31" s="355">
        <v>30255021.479999997</v>
      </c>
    </row>
    <row r="32" spans="2:10" s="98" customFormat="1" ht="15">
      <c r="B32" s="98" t="e">
        <f>VLOOKUP(C32,[1]!Companies[#Data],3,FALSE)</f>
        <v>#REF!</v>
      </c>
      <c r="C32" s="98" t="s">
        <v>461</v>
      </c>
      <c r="E32" s="98" t="s">
        <v>676</v>
      </c>
      <c r="I32" s="98" t="s">
        <v>85</v>
      </c>
      <c r="J32" s="355">
        <v>189020482907</v>
      </c>
    </row>
    <row r="33" spans="2:10" s="98" customFormat="1" ht="15">
      <c r="B33" s="98" t="e">
        <f>VLOOKUP(C33,[1]!Companies[#Data],3,FALSE)</f>
        <v>#REF!</v>
      </c>
      <c r="C33" s="98" t="s">
        <v>463</v>
      </c>
      <c r="E33" s="98" t="s">
        <v>676</v>
      </c>
      <c r="I33" s="98" t="s">
        <v>279</v>
      </c>
      <c r="J33" s="355">
        <v>211249425</v>
      </c>
    </row>
    <row r="34" spans="2:10" s="98" customFormat="1" ht="15">
      <c r="B34" s="98" t="e">
        <f>VLOOKUP(C34,[1]!Companies[#Data],3,FALSE)</f>
        <v>#REF!</v>
      </c>
      <c r="C34" s="98" t="s">
        <v>465</v>
      </c>
      <c r="E34" s="98" t="s">
        <v>676</v>
      </c>
      <c r="I34" s="98" t="s">
        <v>279</v>
      </c>
      <c r="J34" s="355">
        <v>51422448.413199998</v>
      </c>
    </row>
    <row r="35" spans="2:10" s="98" customFormat="1" ht="15">
      <c r="B35" s="98" t="e">
        <f>VLOOKUP(C35,[1]!Companies[#Data],3,FALSE)</f>
        <v>#REF!</v>
      </c>
      <c r="C35" s="98" t="s">
        <v>468</v>
      </c>
      <c r="E35" s="98" t="s">
        <v>676</v>
      </c>
      <c r="I35" s="98" t="s">
        <v>279</v>
      </c>
      <c r="J35" s="355">
        <v>17861074</v>
      </c>
    </row>
    <row r="36" spans="2:10" s="98" customFormat="1" ht="15">
      <c r="B36" s="98" t="e">
        <f>VLOOKUP(C36,[1]!Companies[#Data],3,FALSE)</f>
        <v>#REF!</v>
      </c>
      <c r="C36" s="98" t="s">
        <v>470</v>
      </c>
      <c r="E36" s="98" t="s">
        <v>676</v>
      </c>
      <c r="I36" s="98" t="s">
        <v>279</v>
      </c>
      <c r="J36" s="355">
        <v>37289882.020000003</v>
      </c>
    </row>
    <row r="37" spans="2:10" s="98" customFormat="1" ht="15">
      <c r="B37" s="98" t="e">
        <f>VLOOKUP(C37,[1]!Companies[#Data],3,FALSE)</f>
        <v>#REF!</v>
      </c>
      <c r="C37" s="98" t="s">
        <v>472</v>
      </c>
      <c r="E37" s="98" t="s">
        <v>676</v>
      </c>
      <c r="I37" s="98" t="s">
        <v>279</v>
      </c>
      <c r="J37" s="355">
        <v>310516766.09000003</v>
      </c>
    </row>
    <row r="38" spans="2:10" s="98" customFormat="1" ht="15">
      <c r="B38" s="98" t="e">
        <f>VLOOKUP(C38,[1]!Companies[#Data],3,FALSE)</f>
        <v>#REF!</v>
      </c>
      <c r="C38" s="98" t="s">
        <v>473</v>
      </c>
      <c r="E38" s="98" t="s">
        <v>676</v>
      </c>
      <c r="I38" s="98" t="s">
        <v>279</v>
      </c>
      <c r="J38" s="355">
        <v>14309476.82</v>
      </c>
    </row>
    <row r="39" spans="2:10" s="98" customFormat="1" ht="15">
      <c r="B39" s="98" t="e">
        <f>VLOOKUP(C39,[1]!Companies[#Data],3,FALSE)</f>
        <v>#REF!</v>
      </c>
      <c r="C39" s="98" t="s">
        <v>475</v>
      </c>
      <c r="E39" s="98" t="s">
        <v>676</v>
      </c>
      <c r="I39" s="98" t="s">
        <v>279</v>
      </c>
      <c r="J39" s="355">
        <v>8474849.0600000005</v>
      </c>
    </row>
    <row r="40" spans="2:10" s="98" customFormat="1" ht="15">
      <c r="B40" s="98" t="e">
        <f>VLOOKUP(C40,[1]!Companies[#Data],3,FALSE)</f>
        <v>#REF!</v>
      </c>
      <c r="C40" s="98" t="s">
        <v>479</v>
      </c>
      <c r="E40" s="98" t="s">
        <v>676</v>
      </c>
      <c r="I40" s="98" t="s">
        <v>279</v>
      </c>
      <c r="J40" s="355">
        <v>35278832.230000004</v>
      </c>
    </row>
    <row r="41" spans="2:10" s="98" customFormat="1" ht="15">
      <c r="B41" s="98" t="e">
        <f>VLOOKUP(C41,[1]!Companies[#Data],3,FALSE)</f>
        <v>#REF!</v>
      </c>
      <c r="C41" s="98" t="s">
        <v>480</v>
      </c>
      <c r="E41" s="98" t="s">
        <v>676</v>
      </c>
      <c r="I41" s="98" t="s">
        <v>279</v>
      </c>
      <c r="J41" s="355">
        <v>1325739.2</v>
      </c>
    </row>
    <row r="42" spans="2:10" s="98" customFormat="1" ht="15">
      <c r="B42" s="98" t="e">
        <f>VLOOKUP(C42,[1]!Companies[#Data],3,FALSE)</f>
        <v>#REF!</v>
      </c>
      <c r="C42" s="98" t="s">
        <v>489</v>
      </c>
      <c r="E42" s="98" t="s">
        <v>676</v>
      </c>
      <c r="I42" s="98" t="s">
        <v>279</v>
      </c>
      <c r="J42" s="355">
        <v>44451711.525048718</v>
      </c>
    </row>
    <row r="43" spans="2:10" s="98" customFormat="1" ht="15">
      <c r="B43" s="98" t="e">
        <f>VLOOKUP(C43,[1]!Companies[#Data],3,FALSE)</f>
        <v>#REF!</v>
      </c>
      <c r="C43" s="98" t="s">
        <v>490</v>
      </c>
      <c r="E43" s="98" t="s">
        <v>676</v>
      </c>
      <c r="I43" s="98" t="s">
        <v>279</v>
      </c>
      <c r="J43" s="355">
        <v>536473.8088</v>
      </c>
    </row>
    <row r="44" spans="2:10" s="98" customFormat="1" ht="15">
      <c r="B44" s="98" t="e">
        <f>VLOOKUP(C44,[1]!Companies[#Data],3,FALSE)</f>
        <v>#REF!</v>
      </c>
      <c r="C44" s="98" t="s">
        <v>492</v>
      </c>
      <c r="E44" s="98" t="s">
        <v>676</v>
      </c>
      <c r="I44" s="98" t="s">
        <v>279</v>
      </c>
      <c r="J44" s="355">
        <v>3841348.2499999995</v>
      </c>
    </row>
    <row r="45" spans="2:10" s="98" customFormat="1" ht="15">
      <c r="B45" s="98" t="e">
        <f>VLOOKUP(C45,[1]!Companies[#Data],3,FALSE)</f>
        <v>#REF!</v>
      </c>
      <c r="C45" s="98" t="s">
        <v>494</v>
      </c>
      <c r="E45" s="98" t="s">
        <v>676</v>
      </c>
      <c r="I45" s="98" t="s">
        <v>279</v>
      </c>
      <c r="J45" s="355">
        <v>452847063.80000001</v>
      </c>
    </row>
    <row r="46" spans="2:10" s="98" customFormat="1" ht="15">
      <c r="B46" s="98" t="e">
        <f>VLOOKUP(C46,[1]!Companies[#Data],3,FALSE)</f>
        <v>#REF!</v>
      </c>
      <c r="C46" s="98" t="s">
        <v>498</v>
      </c>
      <c r="E46" s="98" t="s">
        <v>676</v>
      </c>
      <c r="I46" s="98" t="s">
        <v>279</v>
      </c>
      <c r="J46" s="355">
        <v>82301360.580251127</v>
      </c>
    </row>
    <row r="47" spans="2:10" s="98" customFormat="1" ht="15">
      <c r="B47" s="98" t="e">
        <f>VLOOKUP(C47,[1]!Companies[#Data],3,FALSE)</f>
        <v>#REF!</v>
      </c>
      <c r="C47" s="98" t="s">
        <v>501</v>
      </c>
      <c r="E47" s="98" t="s">
        <v>676</v>
      </c>
      <c r="I47" s="98" t="s">
        <v>279</v>
      </c>
      <c r="J47" s="355">
        <v>1526665.73</v>
      </c>
    </row>
    <row r="48" spans="2:10" s="98" customFormat="1" ht="15">
      <c r="B48" s="98" t="e">
        <f>VLOOKUP(C48,[1]!Companies[#Data],3,FALSE)</f>
        <v>#REF!</v>
      </c>
      <c r="C48" s="98" t="s">
        <v>502</v>
      </c>
      <c r="E48" s="98" t="s">
        <v>676</v>
      </c>
      <c r="I48" s="98" t="s">
        <v>279</v>
      </c>
      <c r="J48" s="355">
        <v>100524321.46131299</v>
      </c>
    </row>
    <row r="49" spans="2:10" s="98" customFormat="1" ht="15">
      <c r="B49" s="98" t="e">
        <f>VLOOKUP(C49,[1]!Companies[#Data],3,FALSE)</f>
        <v>#REF!</v>
      </c>
      <c r="C49" s="98" t="s">
        <v>503</v>
      </c>
      <c r="E49" s="98" t="s">
        <v>676</v>
      </c>
      <c r="I49" s="98" t="s">
        <v>279</v>
      </c>
      <c r="J49" s="355">
        <v>7104278.7699999996</v>
      </c>
    </row>
    <row r="50" spans="2:10" s="98" customFormat="1" ht="15">
      <c r="B50" s="98" t="e">
        <f>VLOOKUP(C50,[1]!Companies[#Data],3,FALSE)</f>
        <v>#REF!</v>
      </c>
      <c r="C50" s="98" t="s">
        <v>507</v>
      </c>
      <c r="E50" s="98" t="s">
        <v>676</v>
      </c>
      <c r="I50" s="98" t="s">
        <v>85</v>
      </c>
      <c r="J50" s="355">
        <v>344751449512.69397</v>
      </c>
    </row>
    <row r="51" spans="2:10" s="98" customFormat="1" ht="15">
      <c r="B51" s="98" t="e">
        <f>VLOOKUP(C51,[1]!Companies[#Data],3,FALSE)</f>
        <v>#REF!</v>
      </c>
      <c r="C51" s="98" t="s">
        <v>507</v>
      </c>
      <c r="E51" s="98" t="s">
        <v>676</v>
      </c>
      <c r="I51" s="98" t="s">
        <v>279</v>
      </c>
      <c r="J51" s="355">
        <v>24118612.67053964</v>
      </c>
    </row>
    <row r="52" spans="2:10" s="98" customFormat="1" ht="15">
      <c r="B52" s="98" t="e">
        <f>VLOOKUP(C52,[1]!Companies[#Data],3,FALSE)</f>
        <v>#REF!</v>
      </c>
      <c r="C52" s="98" t="s">
        <v>515</v>
      </c>
      <c r="E52" s="98" t="s">
        <v>676</v>
      </c>
      <c r="I52" s="98" t="s">
        <v>279</v>
      </c>
      <c r="J52" s="355">
        <v>172768153</v>
      </c>
    </row>
    <row r="53" spans="2:10" s="98" customFormat="1" ht="15">
      <c r="B53" s="98" t="e">
        <f>VLOOKUP(C53,[1]!Companies[#Data],3,FALSE)</f>
        <v>#REF!</v>
      </c>
      <c r="C53" s="98" t="s">
        <v>523</v>
      </c>
      <c r="E53" s="98" t="s">
        <v>676</v>
      </c>
      <c r="I53" s="98" t="s">
        <v>279</v>
      </c>
      <c r="J53" s="355">
        <v>3207832.84</v>
      </c>
    </row>
    <row r="54" spans="2:10" s="98" customFormat="1" ht="15">
      <c r="B54" s="98" t="e">
        <f>VLOOKUP(C54,[1]!Companies[#Data],3,FALSE)</f>
        <v>#REF!</v>
      </c>
      <c r="C54" s="98" t="s">
        <v>526</v>
      </c>
      <c r="E54" s="98" t="s">
        <v>676</v>
      </c>
      <c r="I54" s="98" t="s">
        <v>279</v>
      </c>
      <c r="J54" s="355">
        <v>6757764.2824398139</v>
      </c>
    </row>
    <row r="55" spans="2:10" s="98" customFormat="1" ht="15">
      <c r="B55" s="98" t="e">
        <f>VLOOKUP(C55,[1]!Companies[#Data],3,FALSE)</f>
        <v>#REF!</v>
      </c>
      <c r="C55" s="98" t="s">
        <v>422</v>
      </c>
      <c r="E55" s="98" t="s">
        <v>677</v>
      </c>
      <c r="I55" s="98" t="s">
        <v>85</v>
      </c>
      <c r="J55" s="355">
        <v>1821987992952</v>
      </c>
    </row>
    <row r="56" spans="2:10" s="98" customFormat="1" ht="15">
      <c r="B56" s="98" t="e">
        <f>VLOOKUP(C56,[1]!Companies[#Data],3,FALSE)</f>
        <v>#REF!</v>
      </c>
      <c r="C56" s="98" t="s">
        <v>427</v>
      </c>
      <c r="E56" s="98" t="s">
        <v>677</v>
      </c>
      <c r="I56" s="98" t="s">
        <v>85</v>
      </c>
      <c r="J56" s="355">
        <v>22955958852</v>
      </c>
    </row>
    <row r="57" spans="2:10" s="98" customFormat="1" ht="15">
      <c r="B57" s="98" t="e">
        <f>VLOOKUP(C57,[1]!Companies[#Data],3,FALSE)</f>
        <v>#REF!</v>
      </c>
      <c r="C57" s="98" t="s">
        <v>429</v>
      </c>
      <c r="E57" s="98" t="s">
        <v>677</v>
      </c>
      <c r="I57" s="98" t="s">
        <v>85</v>
      </c>
      <c r="J57" s="355">
        <v>11986147449</v>
      </c>
    </row>
    <row r="58" spans="2:10" s="98" customFormat="1" ht="15">
      <c r="B58" s="98" t="e">
        <f>VLOOKUP(C58,[1]!Companies[#Data],3,FALSE)</f>
        <v>#REF!</v>
      </c>
      <c r="C58" s="98" t="s">
        <v>430</v>
      </c>
      <c r="E58" s="98" t="s">
        <v>677</v>
      </c>
      <c r="I58" s="98" t="s">
        <v>85</v>
      </c>
      <c r="J58" s="355">
        <v>8959690981</v>
      </c>
    </row>
    <row r="59" spans="2:10" s="98" customFormat="1" ht="15">
      <c r="B59" s="98" t="e">
        <f>VLOOKUP(C59,[1]!Companies[#Data],3,FALSE)</f>
        <v>#REF!</v>
      </c>
      <c r="C59" s="98" t="s">
        <v>432</v>
      </c>
      <c r="E59" s="98" t="s">
        <v>677</v>
      </c>
      <c r="I59" s="98" t="s">
        <v>85</v>
      </c>
      <c r="J59" s="355">
        <v>10222796760</v>
      </c>
    </row>
    <row r="60" spans="2:10" s="98" customFormat="1" ht="15">
      <c r="B60" s="98" t="e">
        <f>VLOOKUP(C60,[1]!Companies[#Data],3,FALSE)</f>
        <v>#REF!</v>
      </c>
      <c r="C60" s="98" t="s">
        <v>434</v>
      </c>
      <c r="E60" s="98" t="s">
        <v>677</v>
      </c>
      <c r="I60" s="98" t="s">
        <v>85</v>
      </c>
      <c r="J60" s="355">
        <v>203574409507</v>
      </c>
    </row>
    <row r="61" spans="2:10" s="98" customFormat="1" ht="15">
      <c r="B61" s="98" t="e">
        <f>VLOOKUP(C61,[1]!Companies[#Data],3,FALSE)</f>
        <v>#REF!</v>
      </c>
      <c r="C61" s="98" t="s">
        <v>436</v>
      </c>
      <c r="E61" s="98" t="s">
        <v>677</v>
      </c>
      <c r="I61" s="98" t="s">
        <v>85</v>
      </c>
      <c r="J61" s="355">
        <v>7685355461</v>
      </c>
    </row>
    <row r="62" spans="2:10" s="98" customFormat="1" ht="15">
      <c r="B62" s="98" t="e">
        <f>VLOOKUP(C62,[1]!Companies[#Data],3,FALSE)</f>
        <v>#REF!</v>
      </c>
      <c r="C62" s="98" t="s">
        <v>438</v>
      </c>
      <c r="E62" s="98" t="s">
        <v>677</v>
      </c>
      <c r="I62" s="98" t="s">
        <v>85</v>
      </c>
      <c r="J62" s="355">
        <v>8500436447</v>
      </c>
    </row>
    <row r="63" spans="2:10" s="98" customFormat="1" ht="15">
      <c r="B63" s="98" t="e">
        <f>VLOOKUP(C63,[1]!Companies[#Data],3,FALSE)</f>
        <v>#REF!</v>
      </c>
      <c r="C63" s="98" t="s">
        <v>439</v>
      </c>
      <c r="E63" s="98" t="s">
        <v>677</v>
      </c>
      <c r="I63" s="98" t="s">
        <v>85</v>
      </c>
      <c r="J63" s="355">
        <v>588093335</v>
      </c>
    </row>
    <row r="64" spans="2:10" s="98" customFormat="1" ht="15">
      <c r="B64" s="98" t="e">
        <f>VLOOKUP(C64,[1]!Companies[#Data],3,FALSE)</f>
        <v>#REF!</v>
      </c>
      <c r="C64" s="98" t="s">
        <v>440</v>
      </c>
      <c r="E64" s="98" t="s">
        <v>677</v>
      </c>
      <c r="I64" s="98" t="s">
        <v>85</v>
      </c>
      <c r="J64" s="355">
        <v>218320196044</v>
      </c>
    </row>
    <row r="65" spans="2:10" s="98" customFormat="1" ht="15">
      <c r="B65" s="98" t="e">
        <f>VLOOKUP(C65,[1]!Companies[#Data],3,FALSE)</f>
        <v>#REF!</v>
      </c>
      <c r="C65" s="98" t="s">
        <v>440</v>
      </c>
      <c r="E65" s="98" t="s">
        <v>677</v>
      </c>
      <c r="I65" s="98" t="s">
        <v>279</v>
      </c>
      <c r="J65" s="355">
        <v>15273555.061144499</v>
      </c>
    </row>
    <row r="66" spans="2:10" s="98" customFormat="1" ht="15">
      <c r="B66" s="98" t="e">
        <f>VLOOKUP(C66,[1]!Companies[#Data],3,FALSE)</f>
        <v>#REF!</v>
      </c>
      <c r="C66" s="98" t="s">
        <v>442</v>
      </c>
      <c r="E66" s="98" t="s">
        <v>677</v>
      </c>
      <c r="I66" s="98" t="s">
        <v>85</v>
      </c>
      <c r="J66" s="355">
        <v>732205765837</v>
      </c>
    </row>
    <row r="67" spans="2:10" s="98" customFormat="1" ht="15">
      <c r="B67" s="98" t="e">
        <f>VLOOKUP(C67,[1]!Companies[#Data],3,FALSE)</f>
        <v>#REF!</v>
      </c>
      <c r="C67" s="98" t="s">
        <v>444</v>
      </c>
      <c r="E67" s="98" t="s">
        <v>677</v>
      </c>
      <c r="I67" s="98" t="s">
        <v>85</v>
      </c>
      <c r="J67" s="355">
        <v>11878771198.959999</v>
      </c>
    </row>
    <row r="68" spans="2:10" s="98" customFormat="1" ht="15">
      <c r="B68" s="98" t="e">
        <f>VLOOKUP(C68,[1]!Companies[#Data],3,FALSE)</f>
        <v>#REF!</v>
      </c>
      <c r="C68" s="98" t="s">
        <v>445</v>
      </c>
      <c r="E68" s="98" t="s">
        <v>677</v>
      </c>
      <c r="I68" s="98" t="s">
        <v>85</v>
      </c>
      <c r="J68" s="355">
        <v>74792061170</v>
      </c>
    </row>
    <row r="69" spans="2:10" s="98" customFormat="1" ht="15">
      <c r="B69" s="98" t="e">
        <f>VLOOKUP(C69,[1]!Companies[#Data],3,FALSE)</f>
        <v>#REF!</v>
      </c>
      <c r="C69" s="98" t="s">
        <v>446</v>
      </c>
      <c r="E69" s="98" t="s">
        <v>677</v>
      </c>
      <c r="I69" s="98" t="s">
        <v>85</v>
      </c>
      <c r="J69" s="355">
        <v>32187224330</v>
      </c>
    </row>
    <row r="70" spans="2:10" s="98" customFormat="1" ht="15">
      <c r="B70" s="98" t="e">
        <f>VLOOKUP(C70,[1]!Companies[#Data],3,FALSE)</f>
        <v>#REF!</v>
      </c>
      <c r="C70" s="98" t="s">
        <v>447</v>
      </c>
      <c r="E70" s="98" t="s">
        <v>677</v>
      </c>
      <c r="I70" s="98" t="s">
        <v>85</v>
      </c>
      <c r="J70" s="355">
        <v>315868099508.29999</v>
      </c>
    </row>
    <row r="71" spans="2:10" s="98" customFormat="1" ht="15">
      <c r="B71" s="98" t="e">
        <f>VLOOKUP(C71,[1]!Companies[#Data],3,FALSE)</f>
        <v>#REF!</v>
      </c>
      <c r="C71" s="98" t="s">
        <v>449</v>
      </c>
      <c r="E71" s="98" t="s">
        <v>677</v>
      </c>
      <c r="I71" s="98" t="s">
        <v>85</v>
      </c>
      <c r="J71" s="355">
        <v>179720143225</v>
      </c>
    </row>
    <row r="72" spans="2:10" s="98" customFormat="1" ht="15">
      <c r="B72" s="98" t="e">
        <f>VLOOKUP(C72,[1]!Companies[#Data],3,FALSE)</f>
        <v>#REF!</v>
      </c>
      <c r="C72" s="98" t="s">
        <v>451</v>
      </c>
      <c r="E72" s="98" t="s">
        <v>677</v>
      </c>
      <c r="I72" s="98" t="s">
        <v>85</v>
      </c>
      <c r="J72" s="355">
        <v>8777309701</v>
      </c>
    </row>
    <row r="73" spans="2:10" s="98" customFormat="1" ht="15">
      <c r="B73" s="98" t="e">
        <f>VLOOKUP(C73,[1]!Companies[#Data],3,FALSE)</f>
        <v>#REF!</v>
      </c>
      <c r="C73" s="98" t="s">
        <v>453</v>
      </c>
      <c r="E73" s="98" t="s">
        <v>677</v>
      </c>
      <c r="I73" s="98" t="s">
        <v>85</v>
      </c>
      <c r="J73" s="355">
        <v>24905928726</v>
      </c>
    </row>
    <row r="74" spans="2:10" s="98" customFormat="1" ht="15">
      <c r="B74" s="98" t="e">
        <f>VLOOKUP(C74,[1]!Companies[#Data],3,FALSE)</f>
        <v>#REF!</v>
      </c>
      <c r="C74" s="98" t="s">
        <v>456</v>
      </c>
      <c r="E74" s="98" t="s">
        <v>677</v>
      </c>
      <c r="I74" s="98" t="s">
        <v>85</v>
      </c>
      <c r="J74" s="355">
        <v>65228803606</v>
      </c>
    </row>
    <row r="75" spans="2:10" s="98" customFormat="1" ht="15">
      <c r="B75" s="98" t="e">
        <f>VLOOKUP(C75,[1]!Companies[#Data],3,FALSE)</f>
        <v>#REF!</v>
      </c>
      <c r="C75" s="98" t="s">
        <v>458</v>
      </c>
      <c r="E75" s="98" t="s">
        <v>677</v>
      </c>
      <c r="I75" s="98" t="s">
        <v>85</v>
      </c>
      <c r="J75" s="355">
        <v>22586067966</v>
      </c>
    </row>
    <row r="76" spans="2:10" s="98" customFormat="1" ht="15">
      <c r="B76" s="98" t="e">
        <f>VLOOKUP(C76,[1]!Companies[#Data],3,FALSE)</f>
        <v>#REF!</v>
      </c>
      <c r="C76" s="98" t="s">
        <v>460</v>
      </c>
      <c r="E76" s="98" t="s">
        <v>677</v>
      </c>
      <c r="I76" s="98" t="s">
        <v>85</v>
      </c>
      <c r="J76" s="355">
        <v>46949176741.49736</v>
      </c>
    </row>
    <row r="77" spans="2:10" s="98" customFormat="1" ht="15">
      <c r="B77" s="98" t="e">
        <f>VLOOKUP(C77,[1]!Companies[#Data],3,FALSE)</f>
        <v>#REF!</v>
      </c>
      <c r="C77" s="98" t="s">
        <v>461</v>
      </c>
      <c r="E77" s="98" t="s">
        <v>677</v>
      </c>
      <c r="I77" s="98" t="s">
        <v>85</v>
      </c>
      <c r="J77" s="355">
        <v>131862434853</v>
      </c>
    </row>
    <row r="78" spans="2:10" s="98" customFormat="1" ht="15">
      <c r="B78" s="98" t="e">
        <f>VLOOKUP(C78,[1]!Companies[#Data],3,FALSE)</f>
        <v>#REF!</v>
      </c>
      <c r="C78" s="98" t="s">
        <v>463</v>
      </c>
      <c r="E78" s="98" t="s">
        <v>677</v>
      </c>
      <c r="I78" s="98" t="s">
        <v>85</v>
      </c>
      <c r="J78" s="355">
        <v>135717958374</v>
      </c>
    </row>
    <row r="79" spans="2:10" s="98" customFormat="1" ht="15">
      <c r="B79" s="98" t="e">
        <f>VLOOKUP(C79,[1]!Companies[#Data],3,FALSE)</f>
        <v>#REF!</v>
      </c>
      <c r="C79" s="98" t="s">
        <v>465</v>
      </c>
      <c r="E79" s="98" t="s">
        <v>677</v>
      </c>
      <c r="I79" s="98" t="s">
        <v>279</v>
      </c>
      <c r="J79" s="355">
        <v>177438232103</v>
      </c>
    </row>
    <row r="80" spans="2:10" s="98" customFormat="1" ht="15">
      <c r="B80" s="98" t="e">
        <f>VLOOKUP(C80,[1]!Companies[#Data],3,FALSE)</f>
        <v>#REF!</v>
      </c>
      <c r="C80" s="98" t="s">
        <v>468</v>
      </c>
      <c r="E80" s="98" t="s">
        <v>677</v>
      </c>
      <c r="I80" s="98" t="s">
        <v>85</v>
      </c>
      <c r="J80" s="355">
        <v>53804593806</v>
      </c>
    </row>
    <row r="81" spans="2:10" s="98" customFormat="1" ht="15">
      <c r="B81" s="98" t="e">
        <f>VLOOKUP(C81,[1]!Companies[#Data],3,FALSE)</f>
        <v>#REF!</v>
      </c>
      <c r="C81" s="98" t="s">
        <v>470</v>
      </c>
      <c r="E81" s="98" t="s">
        <v>677</v>
      </c>
      <c r="I81" s="98" t="s">
        <v>85</v>
      </c>
      <c r="J81" s="355">
        <v>81222950139</v>
      </c>
    </row>
    <row r="82" spans="2:10" s="98" customFormat="1" ht="15">
      <c r="B82" s="98" t="e">
        <f>VLOOKUP(C82,[1]!Companies[#Data],3,FALSE)</f>
        <v>#REF!</v>
      </c>
      <c r="C82" s="98" t="s">
        <v>472</v>
      </c>
      <c r="E82" s="98" t="s">
        <v>677</v>
      </c>
      <c r="I82" s="98" t="s">
        <v>85</v>
      </c>
      <c r="J82" s="355">
        <v>284248933093</v>
      </c>
    </row>
    <row r="83" spans="2:10" s="98" customFormat="1" ht="15">
      <c r="B83" s="98" t="e">
        <f>VLOOKUP(C83,[1]!Companies[#Data],3,FALSE)</f>
        <v>#REF!</v>
      </c>
      <c r="C83" s="98" t="s">
        <v>473</v>
      </c>
      <c r="E83" s="98" t="s">
        <v>677</v>
      </c>
      <c r="I83" s="98" t="s">
        <v>85</v>
      </c>
      <c r="J83" s="355">
        <v>38371784424</v>
      </c>
    </row>
    <row r="84" spans="2:10" s="98" customFormat="1" ht="15">
      <c r="B84" s="98" t="e">
        <f>VLOOKUP(C84,[1]!Companies[#Data],3,FALSE)</f>
        <v>#REF!</v>
      </c>
      <c r="C84" s="98" t="s">
        <v>475</v>
      </c>
      <c r="E84" s="98" t="s">
        <v>677</v>
      </c>
      <c r="I84" s="98" t="s">
        <v>85</v>
      </c>
      <c r="J84" s="355">
        <v>20094142648</v>
      </c>
    </row>
    <row r="85" spans="2:10" s="98" customFormat="1" ht="15">
      <c r="B85" s="98" t="e">
        <f>VLOOKUP(C85,[1]!Companies[#Data],3,FALSE)</f>
        <v>#REF!</v>
      </c>
      <c r="C85" s="98" t="s">
        <v>477</v>
      </c>
      <c r="E85" s="98" t="s">
        <v>677</v>
      </c>
      <c r="I85" s="98" t="s">
        <v>85</v>
      </c>
      <c r="J85" s="355">
        <v>209631017545</v>
      </c>
    </row>
    <row r="86" spans="2:10" s="98" customFormat="1" ht="15">
      <c r="B86" s="98" t="e">
        <f>VLOOKUP(C86,[1]!Companies[#Data],3,FALSE)</f>
        <v>#REF!</v>
      </c>
      <c r="C86" s="98" t="s">
        <v>479</v>
      </c>
      <c r="E86" s="98" t="s">
        <v>677</v>
      </c>
      <c r="I86" s="98" t="s">
        <v>85</v>
      </c>
      <c r="J86" s="355">
        <v>46199766505</v>
      </c>
    </row>
    <row r="87" spans="2:10" s="98" customFormat="1" ht="15">
      <c r="B87" s="98" t="e">
        <f>VLOOKUP(C87,[1]!Companies[#Data],3,FALSE)</f>
        <v>#REF!</v>
      </c>
      <c r="C87" s="98" t="s">
        <v>480</v>
      </c>
      <c r="E87" s="98" t="s">
        <v>677</v>
      </c>
      <c r="I87" s="98" t="s">
        <v>85</v>
      </c>
      <c r="J87" s="355">
        <v>13408884537</v>
      </c>
    </row>
    <row r="88" spans="2:10" s="98" customFormat="1" ht="15">
      <c r="B88" s="98" t="e">
        <f>VLOOKUP(C88,[1]!Companies[#Data],3,FALSE)</f>
        <v>#REF!</v>
      </c>
      <c r="C88" s="98" t="s">
        <v>482</v>
      </c>
      <c r="E88" s="98" t="s">
        <v>677</v>
      </c>
      <c r="I88" s="98" t="s">
        <v>85</v>
      </c>
      <c r="J88" s="355">
        <v>2407871218</v>
      </c>
    </row>
    <row r="89" spans="2:10" s="98" customFormat="1" ht="15">
      <c r="B89" s="98" t="e">
        <f>VLOOKUP(C89,[1]!Companies[#Data],3,FALSE)</f>
        <v>#REF!</v>
      </c>
      <c r="C89" s="98" t="s">
        <v>487</v>
      </c>
      <c r="E89" s="98" t="s">
        <v>677</v>
      </c>
      <c r="I89" s="98" t="s">
        <v>85</v>
      </c>
      <c r="J89" s="355">
        <v>7079999634</v>
      </c>
    </row>
    <row r="90" spans="2:10" s="98" customFormat="1" ht="15">
      <c r="B90" s="98" t="e">
        <f>VLOOKUP(C90,[1]!Companies[#Data],3,FALSE)</f>
        <v>#REF!</v>
      </c>
      <c r="C90" s="98" t="s">
        <v>489</v>
      </c>
      <c r="E90" s="98" t="s">
        <v>677</v>
      </c>
      <c r="I90" s="98" t="s">
        <v>85</v>
      </c>
      <c r="J90" s="355">
        <v>117760483827.48999</v>
      </c>
    </row>
    <row r="91" spans="2:10" s="98" customFormat="1" ht="15">
      <c r="B91" s="98" t="e">
        <f>VLOOKUP(C91,[1]!Companies[#Data],3,FALSE)</f>
        <v>#REF!</v>
      </c>
      <c r="C91" s="98" t="s">
        <v>490</v>
      </c>
      <c r="E91" s="98" t="s">
        <v>677</v>
      </c>
      <c r="I91" s="98" t="s">
        <v>85</v>
      </c>
      <c r="J91" s="355">
        <v>13228906872</v>
      </c>
    </row>
    <row r="92" spans="2:10" s="98" customFormat="1" ht="15">
      <c r="B92" s="98" t="e">
        <f>VLOOKUP(C92,[1]!Companies[#Data],3,FALSE)</f>
        <v>#REF!</v>
      </c>
      <c r="C92" s="98" t="s">
        <v>492</v>
      </c>
      <c r="E92" s="98" t="s">
        <v>677</v>
      </c>
      <c r="I92" s="98" t="s">
        <v>85</v>
      </c>
      <c r="J92" s="355">
        <v>28921627018</v>
      </c>
    </row>
    <row r="93" spans="2:10" s="98" customFormat="1" ht="15">
      <c r="B93" s="98" t="e">
        <f>VLOOKUP(C93,[1]!Companies[#Data],3,FALSE)</f>
        <v>#REF!</v>
      </c>
      <c r="C93" s="98" t="s">
        <v>494</v>
      </c>
      <c r="E93" s="98" t="s">
        <v>677</v>
      </c>
      <c r="I93" s="98" t="s">
        <v>85</v>
      </c>
      <c r="J93" s="355">
        <v>1725731403559</v>
      </c>
    </row>
    <row r="94" spans="2:10" s="98" customFormat="1" ht="15">
      <c r="B94" s="98" t="e">
        <f>VLOOKUP(C94,[1]!Companies[#Data],3,FALSE)</f>
        <v>#REF!</v>
      </c>
      <c r="C94" s="98" t="s">
        <v>496</v>
      </c>
      <c r="E94" s="98" t="s">
        <v>677</v>
      </c>
      <c r="I94" s="98" t="s">
        <v>85</v>
      </c>
      <c r="J94" s="355">
        <v>2612647863</v>
      </c>
    </row>
    <row r="95" spans="2:10" s="98" customFormat="1" ht="15">
      <c r="B95" s="98" t="e">
        <f>VLOOKUP(C95,[1]!Companies[#Data],3,FALSE)</f>
        <v>#REF!</v>
      </c>
      <c r="C95" s="98" t="s">
        <v>498</v>
      </c>
      <c r="E95" s="98" t="s">
        <v>677</v>
      </c>
      <c r="I95" s="98" t="s">
        <v>85</v>
      </c>
      <c r="J95" s="355">
        <v>64484853008.799995</v>
      </c>
    </row>
    <row r="96" spans="2:10" s="98" customFormat="1" ht="15">
      <c r="B96" s="98" t="e">
        <f>VLOOKUP(C96,[1]!Companies[#Data],3,FALSE)</f>
        <v>#REF!</v>
      </c>
      <c r="C96" s="98" t="s">
        <v>499</v>
      </c>
      <c r="E96" s="98" t="s">
        <v>677</v>
      </c>
      <c r="I96" s="98" t="s">
        <v>85</v>
      </c>
      <c r="J96" s="355">
        <v>23098489520</v>
      </c>
    </row>
    <row r="97" spans="2:10" s="98" customFormat="1" ht="15">
      <c r="B97" s="98" t="e">
        <f>VLOOKUP(C97,[1]!Companies[#Data],3,FALSE)</f>
        <v>#REF!</v>
      </c>
      <c r="C97" s="98" t="s">
        <v>501</v>
      </c>
      <c r="E97" s="98" t="s">
        <v>677</v>
      </c>
      <c r="I97" s="98" t="s">
        <v>85</v>
      </c>
      <c r="J97" s="355">
        <v>30775934338</v>
      </c>
    </row>
    <row r="98" spans="2:10" s="98" customFormat="1" ht="15">
      <c r="B98" s="98" t="e">
        <f>VLOOKUP(C98,[1]!Companies[#Data],3,FALSE)</f>
        <v>#REF!</v>
      </c>
      <c r="C98" s="98" t="s">
        <v>502</v>
      </c>
      <c r="E98" s="98" t="s">
        <v>677</v>
      </c>
      <c r="I98" s="98" t="s">
        <v>85</v>
      </c>
      <c r="J98" s="355">
        <v>267682551285</v>
      </c>
    </row>
    <row r="99" spans="2:10" s="98" customFormat="1" ht="15">
      <c r="B99" s="98" t="e">
        <f>VLOOKUP(C99,[1]!Companies[#Data],3,FALSE)</f>
        <v>#REF!</v>
      </c>
      <c r="C99" s="98" t="s">
        <v>503</v>
      </c>
      <c r="E99" s="98" t="s">
        <v>677</v>
      </c>
      <c r="I99" s="98" t="s">
        <v>85</v>
      </c>
      <c r="J99" s="355">
        <v>399356741599.70001</v>
      </c>
    </row>
    <row r="100" spans="2:10" s="98" customFormat="1" ht="15">
      <c r="B100" s="98" t="e">
        <f>VLOOKUP(C100,[1]!Companies[#Data],3,FALSE)</f>
        <v>#REF!</v>
      </c>
      <c r="C100" s="98" t="s">
        <v>504</v>
      </c>
      <c r="E100" s="98" t="s">
        <v>677</v>
      </c>
      <c r="I100" s="98" t="s">
        <v>85</v>
      </c>
      <c r="J100" s="355">
        <v>1628175396.5</v>
      </c>
    </row>
    <row r="101" spans="2:10" s="98" customFormat="1" ht="15">
      <c r="B101" s="98" t="e">
        <f>VLOOKUP(C101,[1]!Companies[#Data],3,FALSE)</f>
        <v>#REF!</v>
      </c>
      <c r="C101" s="98" t="s">
        <v>506</v>
      </c>
      <c r="E101" s="98" t="s">
        <v>677</v>
      </c>
      <c r="I101" s="98" t="s">
        <v>85</v>
      </c>
      <c r="J101" s="355">
        <v>25503068653</v>
      </c>
    </row>
    <row r="102" spans="2:10" s="98" customFormat="1" ht="15">
      <c r="B102" s="98" t="e">
        <f>VLOOKUP(C102,[1]!Companies[#Data],3,FALSE)</f>
        <v>#REF!</v>
      </c>
      <c r="C102" s="98" t="s">
        <v>507</v>
      </c>
      <c r="E102" s="98" t="s">
        <v>677</v>
      </c>
      <c r="I102" s="98" t="s">
        <v>85</v>
      </c>
      <c r="J102" s="355">
        <v>96018655973</v>
      </c>
    </row>
    <row r="103" spans="2:10" s="98" customFormat="1" ht="15">
      <c r="B103" s="98" t="e">
        <f>VLOOKUP(C103,[1]!Companies[#Data],3,FALSE)</f>
        <v>#REF!</v>
      </c>
      <c r="C103" s="98" t="s">
        <v>508</v>
      </c>
      <c r="E103" s="98" t="s">
        <v>677</v>
      </c>
      <c r="I103" s="98" t="s">
        <v>85</v>
      </c>
      <c r="J103" s="355">
        <v>286372173146</v>
      </c>
    </row>
    <row r="104" spans="2:10" s="98" customFormat="1" ht="15">
      <c r="B104" s="98" t="e">
        <f>VLOOKUP(C104,[1]!Companies[#Data],3,FALSE)</f>
        <v>#REF!</v>
      </c>
      <c r="C104" s="98" t="s">
        <v>509</v>
      </c>
      <c r="E104" s="98" t="s">
        <v>677</v>
      </c>
      <c r="I104" s="98" t="s">
        <v>85</v>
      </c>
      <c r="J104" s="355">
        <v>4056931.1460000002</v>
      </c>
    </row>
    <row r="105" spans="2:10" s="98" customFormat="1" ht="15">
      <c r="B105" s="98" t="e">
        <f>VLOOKUP(C105,[1]!Companies[#Data],3,FALSE)</f>
        <v>#REF!</v>
      </c>
      <c r="C105" s="98" t="s">
        <v>511</v>
      </c>
      <c r="E105" s="98" t="s">
        <v>677</v>
      </c>
      <c r="I105" s="98" t="s">
        <v>85</v>
      </c>
      <c r="J105" s="355">
        <v>3414442450</v>
      </c>
    </row>
    <row r="106" spans="2:10" s="98" customFormat="1" ht="15">
      <c r="B106" s="98" t="e">
        <f>VLOOKUP(C106,[1]!Companies[#Data],3,FALSE)</f>
        <v>#REF!</v>
      </c>
      <c r="C106" s="98" t="s">
        <v>513</v>
      </c>
      <c r="E106" s="98" t="s">
        <v>677</v>
      </c>
      <c r="I106" s="98" t="s">
        <v>85</v>
      </c>
      <c r="J106" s="355">
        <v>228482711469</v>
      </c>
    </row>
    <row r="107" spans="2:10" s="98" customFormat="1" ht="15">
      <c r="B107" s="98" t="e">
        <f>VLOOKUP(C107,[1]!Companies[#Data],3,FALSE)</f>
        <v>#REF!</v>
      </c>
      <c r="C107" s="98" t="s">
        <v>514</v>
      </c>
      <c r="E107" s="98" t="s">
        <v>677</v>
      </c>
      <c r="I107" s="98" t="s">
        <v>85</v>
      </c>
      <c r="J107" s="355">
        <v>7079999634</v>
      </c>
    </row>
    <row r="108" spans="2:10" s="98" customFormat="1" ht="15">
      <c r="B108" s="98" t="e">
        <f>VLOOKUP(C108,[1]!Companies[#Data],3,FALSE)</f>
        <v>#REF!</v>
      </c>
      <c r="C108" s="98" t="s">
        <v>515</v>
      </c>
      <c r="E108" s="98" t="s">
        <v>677</v>
      </c>
      <c r="I108" s="98" t="s">
        <v>85</v>
      </c>
      <c r="J108" s="355">
        <v>408316502179</v>
      </c>
    </row>
    <row r="109" spans="2:10" s="98" customFormat="1" ht="15">
      <c r="B109" s="98" t="e">
        <f>VLOOKUP(C109,[1]!Companies[#Data],3,FALSE)</f>
        <v>#REF!</v>
      </c>
      <c r="C109" s="98" t="s">
        <v>516</v>
      </c>
      <c r="E109" s="98" t="s">
        <v>677</v>
      </c>
      <c r="I109" s="98" t="s">
        <v>85</v>
      </c>
      <c r="J109" s="355">
        <v>49634584353.5</v>
      </c>
    </row>
    <row r="110" spans="2:10" s="98" customFormat="1" ht="15">
      <c r="B110" s="98" t="e">
        <f>VLOOKUP(C110,[1]!Companies[#Data],3,FALSE)</f>
        <v>#REF!</v>
      </c>
      <c r="C110" s="98" t="s">
        <v>518</v>
      </c>
      <c r="E110" s="98" t="s">
        <v>677</v>
      </c>
      <c r="I110" s="98" t="s">
        <v>85</v>
      </c>
      <c r="J110" s="355">
        <v>3542008406</v>
      </c>
    </row>
    <row r="111" spans="2:10" s="98" customFormat="1" ht="15">
      <c r="B111" s="98" t="e">
        <f>VLOOKUP(C111,[1]!Companies[#Data],3,FALSE)</f>
        <v>#REF!</v>
      </c>
      <c r="C111" s="98" t="s">
        <v>520</v>
      </c>
      <c r="E111" s="98" t="s">
        <v>677</v>
      </c>
      <c r="I111" s="98" t="s">
        <v>85</v>
      </c>
      <c r="J111" s="355">
        <v>8783185111</v>
      </c>
    </row>
    <row r="112" spans="2:10" s="98" customFormat="1" ht="15">
      <c r="B112" s="98" t="e">
        <f>VLOOKUP(C112,[1]!Companies[#Data],3,FALSE)</f>
        <v>#REF!</v>
      </c>
      <c r="C112" s="98" t="s">
        <v>522</v>
      </c>
      <c r="E112" s="98" t="s">
        <v>677</v>
      </c>
      <c r="I112" s="98" t="s">
        <v>85</v>
      </c>
      <c r="J112" s="355">
        <v>188652242461</v>
      </c>
    </row>
    <row r="113" spans="2:10" s="98" customFormat="1" ht="15">
      <c r="B113" s="98" t="e">
        <f>VLOOKUP(C113,[1]!Companies[#Data],3,FALSE)</f>
        <v>#REF!</v>
      </c>
      <c r="C113" s="98" t="s">
        <v>523</v>
      </c>
      <c r="E113" s="98" t="s">
        <v>677</v>
      </c>
      <c r="I113" s="98" t="s">
        <v>85</v>
      </c>
      <c r="J113" s="355">
        <v>31421456760</v>
      </c>
    </row>
    <row r="114" spans="2:10" s="98" customFormat="1" ht="15">
      <c r="B114" s="98" t="e">
        <f>VLOOKUP(C114,[1]!Companies[#Data],3,FALSE)</f>
        <v>#REF!</v>
      </c>
      <c r="C114" s="98" t="s">
        <v>525</v>
      </c>
      <c r="E114" s="98" t="s">
        <v>677</v>
      </c>
      <c r="I114" s="98" t="s">
        <v>85</v>
      </c>
      <c r="J114" s="355">
        <v>44963158613</v>
      </c>
    </row>
    <row r="115" spans="2:10" s="98" customFormat="1" ht="15">
      <c r="B115" s="98" t="e">
        <f>VLOOKUP(C115,[1]!Companies[#Data],3,FALSE)</f>
        <v>#REF!</v>
      </c>
      <c r="C115" s="98" t="s">
        <v>526</v>
      </c>
      <c r="E115" s="98" t="s">
        <v>677</v>
      </c>
      <c r="I115" s="98" t="s">
        <v>85</v>
      </c>
      <c r="J115" s="355">
        <v>14889178737</v>
      </c>
    </row>
    <row r="116" spans="2:10" s="98" customFormat="1" ht="15">
      <c r="B116" s="98" t="e">
        <f>VLOOKUP(C116,[1]!Companies[#Data],3,FALSE)</f>
        <v>#REF!</v>
      </c>
      <c r="C116" s="98" t="s">
        <v>507</v>
      </c>
      <c r="E116" s="98" t="s">
        <v>677</v>
      </c>
      <c r="I116" s="98" t="s">
        <v>279</v>
      </c>
      <c r="J116" s="355">
        <v>6717409.8204141594</v>
      </c>
    </row>
    <row r="117" spans="2:10" s="98" customFormat="1" ht="15">
      <c r="B117" s="98" t="e">
        <f>VLOOKUP(C117,[1]!Companies[#Data],3,FALSE)</f>
        <v>#REF!</v>
      </c>
      <c r="C117" s="98" t="s">
        <v>509</v>
      </c>
      <c r="E117" s="98" t="s">
        <v>677</v>
      </c>
      <c r="I117" s="98" t="s">
        <v>279</v>
      </c>
      <c r="J117" s="355">
        <v>283.82056429271023</v>
      </c>
    </row>
    <row r="118" spans="2:10" s="98" customFormat="1" ht="15">
      <c r="B118" s="98" t="e">
        <f>VLOOKUP(C118,[1]!Companies[#Data],3,FALSE)</f>
        <v>#REF!</v>
      </c>
      <c r="C118" s="98" t="s">
        <v>520</v>
      </c>
      <c r="E118" s="98" t="s">
        <v>677</v>
      </c>
      <c r="I118" s="98" t="s">
        <v>279</v>
      </c>
      <c r="J118" s="355">
        <v>615542.71186298132</v>
      </c>
    </row>
    <row r="119" spans="2:10" s="98" customFormat="1" ht="15">
      <c r="B119" s="98" t="e">
        <f>VLOOKUP(C119,[1]!Companies[#Data],3,FALSE)</f>
        <v>#REF!</v>
      </c>
      <c r="C119" s="98" t="s">
        <v>522</v>
      </c>
      <c r="E119" s="98" t="s">
        <v>677</v>
      </c>
      <c r="I119" s="98" t="s">
        <v>279</v>
      </c>
      <c r="J119" s="355">
        <v>13221116.423704237</v>
      </c>
    </row>
    <row r="120" spans="2:10" s="98" customFormat="1" ht="15">
      <c r="B120" s="98" t="e">
        <f>VLOOKUP(C120,[1]!Companies[#Data],3,FALSE)</f>
        <v>#REF!</v>
      </c>
      <c r="C120" s="98" t="s">
        <v>422</v>
      </c>
      <c r="E120" s="98" t="s">
        <v>678</v>
      </c>
      <c r="I120" s="98" t="s">
        <v>85</v>
      </c>
      <c r="J120" s="355">
        <v>1562577353909</v>
      </c>
    </row>
    <row r="121" spans="2:10" s="98" customFormat="1" ht="15">
      <c r="B121" s="98" t="e">
        <f>VLOOKUP(C121,[1]!Companies[#Data],3,FALSE)</f>
        <v>#REF!</v>
      </c>
      <c r="C121" s="98" t="s">
        <v>427</v>
      </c>
      <c r="E121" s="98" t="s">
        <v>678</v>
      </c>
      <c r="I121" s="98" t="s">
        <v>85</v>
      </c>
      <c r="J121" s="355">
        <v>22361540133</v>
      </c>
    </row>
    <row r="122" spans="2:10" s="98" customFormat="1" ht="15">
      <c r="B122" s="98" t="e">
        <f>VLOOKUP(C122,[1]!Companies[#Data],3,FALSE)</f>
        <v>#REF!</v>
      </c>
      <c r="C122" s="98" t="s">
        <v>429</v>
      </c>
      <c r="E122" s="98" t="s">
        <v>678</v>
      </c>
      <c r="I122" s="98" t="s">
        <v>85</v>
      </c>
      <c r="J122" s="355">
        <v>57754771013</v>
      </c>
    </row>
    <row r="123" spans="2:10" s="98" customFormat="1" ht="15">
      <c r="B123" s="98" t="e">
        <f>VLOOKUP(C123,[1]!Companies[#Data],3,FALSE)</f>
        <v>#REF!</v>
      </c>
      <c r="C123" s="98" t="s">
        <v>434</v>
      </c>
      <c r="E123" s="98" t="s">
        <v>678</v>
      </c>
      <c r="I123" s="98" t="s">
        <v>85</v>
      </c>
      <c r="J123" s="355">
        <v>282748802919</v>
      </c>
    </row>
    <row r="124" spans="2:10" s="98" customFormat="1" ht="15">
      <c r="B124" s="98" t="e">
        <f>VLOOKUP(C124,[1]!Companies[#Data],3,FALSE)</f>
        <v>#REF!</v>
      </c>
      <c r="C124" s="98" t="s">
        <v>436</v>
      </c>
      <c r="E124" s="98" t="s">
        <v>678</v>
      </c>
      <c r="I124" s="98" t="s">
        <v>85</v>
      </c>
      <c r="J124" s="355">
        <v>29713459309</v>
      </c>
    </row>
    <row r="125" spans="2:10" s="98" customFormat="1" ht="15">
      <c r="B125" s="98" t="e">
        <f>VLOOKUP(C125,[1]!Companies[#Data],3,FALSE)</f>
        <v>#REF!</v>
      </c>
      <c r="C125" s="98" t="s">
        <v>439</v>
      </c>
      <c r="E125" s="98" t="s">
        <v>678</v>
      </c>
      <c r="I125" s="98" t="s">
        <v>85</v>
      </c>
      <c r="J125" s="355">
        <v>1909899058</v>
      </c>
    </row>
    <row r="126" spans="2:10" s="98" customFormat="1" ht="15">
      <c r="B126" s="98" t="e">
        <f>VLOOKUP(C126,[1]!Companies[#Data],3,FALSE)</f>
        <v>#REF!</v>
      </c>
      <c r="C126" s="98" t="s">
        <v>440</v>
      </c>
      <c r="E126" s="98" t="s">
        <v>678</v>
      </c>
      <c r="I126" s="98" t="s">
        <v>85</v>
      </c>
      <c r="J126" s="355">
        <v>326213445811</v>
      </c>
    </row>
    <row r="127" spans="2:10" s="98" customFormat="1" ht="15">
      <c r="B127" s="98" t="e">
        <f>VLOOKUP(C127,[1]!Companies[#Data],3,FALSE)</f>
        <v>#REF!</v>
      </c>
      <c r="C127" s="98" t="s">
        <v>442</v>
      </c>
      <c r="E127" s="98" t="s">
        <v>678</v>
      </c>
      <c r="I127" s="98" t="s">
        <v>85</v>
      </c>
      <c r="J127" s="355">
        <v>862598295457.00024</v>
      </c>
    </row>
    <row r="128" spans="2:10" s="98" customFormat="1" ht="15">
      <c r="B128" s="98" t="e">
        <f>VLOOKUP(C128,[1]!Companies[#Data],3,FALSE)</f>
        <v>#REF!</v>
      </c>
      <c r="C128" s="98" t="s">
        <v>440</v>
      </c>
      <c r="E128" s="98" t="s">
        <v>678</v>
      </c>
      <c r="I128" s="98" t="s">
        <v>279</v>
      </c>
      <c r="J128" s="355">
        <v>22821704.618091509</v>
      </c>
    </row>
    <row r="129" spans="2:10" s="98" customFormat="1" ht="15">
      <c r="B129" s="98" t="e">
        <f>VLOOKUP(C129,[1]!Companies[#Data],3,FALSE)</f>
        <v>#REF!</v>
      </c>
      <c r="C129" s="98" t="s">
        <v>445</v>
      </c>
      <c r="E129" s="98" t="s">
        <v>678</v>
      </c>
      <c r="I129" s="98" t="s">
        <v>85</v>
      </c>
      <c r="J129" s="355">
        <v>80439255195</v>
      </c>
    </row>
    <row r="130" spans="2:10" s="98" customFormat="1" ht="15">
      <c r="B130" s="98" t="e">
        <f>VLOOKUP(C130,[1]!Companies[#Data],3,FALSE)</f>
        <v>#REF!</v>
      </c>
      <c r="C130" s="98" t="s">
        <v>456</v>
      </c>
      <c r="E130" s="98" t="s">
        <v>678</v>
      </c>
      <c r="I130" s="98" t="s">
        <v>85</v>
      </c>
      <c r="J130" s="355">
        <v>159676098369</v>
      </c>
    </row>
    <row r="131" spans="2:10" s="98" customFormat="1" ht="15">
      <c r="B131" s="98" t="e">
        <f>VLOOKUP(C131,[1]!Companies[#Data],3,FALSE)</f>
        <v>#REF!</v>
      </c>
      <c r="C131" s="98" t="s">
        <v>463</v>
      </c>
      <c r="E131" s="98" t="s">
        <v>678</v>
      </c>
      <c r="I131" s="98" t="s">
        <v>85</v>
      </c>
      <c r="J131" s="355">
        <v>174674647076</v>
      </c>
    </row>
    <row r="132" spans="2:10" s="98" customFormat="1" ht="15">
      <c r="B132" s="98" t="e">
        <f>VLOOKUP(C132,[1]!Companies[#Data],3,FALSE)</f>
        <v>#REF!</v>
      </c>
      <c r="C132" s="98" t="s">
        <v>465</v>
      </c>
      <c r="E132" s="98" t="s">
        <v>678</v>
      </c>
      <c r="I132" s="98" t="s">
        <v>279</v>
      </c>
      <c r="J132" s="355">
        <v>444306283048</v>
      </c>
    </row>
    <row r="133" spans="2:10" s="98" customFormat="1" ht="15">
      <c r="B133" s="98" t="e">
        <f>VLOOKUP(C133,[1]!Companies[#Data],3,FALSE)</f>
        <v>#REF!</v>
      </c>
      <c r="C133" s="98" t="s">
        <v>468</v>
      </c>
      <c r="E133" s="98" t="s">
        <v>678</v>
      </c>
      <c r="I133" s="98" t="s">
        <v>85</v>
      </c>
      <c r="J133" s="355">
        <v>63225471071</v>
      </c>
    </row>
    <row r="134" spans="2:10" s="98" customFormat="1" ht="15">
      <c r="B134" s="98" t="e">
        <f>VLOOKUP(C134,[1]!Companies[#Data],3,FALSE)</f>
        <v>#REF!</v>
      </c>
      <c r="C134" s="98" t="s">
        <v>470</v>
      </c>
      <c r="E134" s="98" t="s">
        <v>678</v>
      </c>
      <c r="I134" s="98" t="s">
        <v>85</v>
      </c>
      <c r="J134" s="355">
        <v>117735961108</v>
      </c>
    </row>
    <row r="135" spans="2:10" s="98" customFormat="1" ht="15">
      <c r="B135" s="98" t="e">
        <f>VLOOKUP(C135,[1]!Companies[#Data],3,FALSE)</f>
        <v>#REF!</v>
      </c>
      <c r="C135" s="98" t="s">
        <v>472</v>
      </c>
      <c r="E135" s="98" t="s">
        <v>678</v>
      </c>
      <c r="I135" s="98" t="s">
        <v>85</v>
      </c>
      <c r="J135" s="355">
        <v>285482342001</v>
      </c>
    </row>
    <row r="136" spans="2:10" s="98" customFormat="1" ht="15">
      <c r="B136" s="98" t="e">
        <f>VLOOKUP(C136,[1]!Companies[#Data],3,FALSE)</f>
        <v>#REF!</v>
      </c>
      <c r="C136" s="98" t="s">
        <v>473</v>
      </c>
      <c r="E136" s="98" t="s">
        <v>678</v>
      </c>
      <c r="I136" s="98" t="s">
        <v>85</v>
      </c>
      <c r="J136" s="355">
        <v>60168390797</v>
      </c>
    </row>
    <row r="137" spans="2:10" s="98" customFormat="1" ht="15">
      <c r="B137" s="98" t="e">
        <f>VLOOKUP(C137,[1]!Companies[#Data],3,FALSE)</f>
        <v>#REF!</v>
      </c>
      <c r="C137" s="98" t="s">
        <v>475</v>
      </c>
      <c r="E137" s="98" t="s">
        <v>678</v>
      </c>
      <c r="I137" s="98" t="s">
        <v>85</v>
      </c>
      <c r="J137" s="355">
        <v>22312326915</v>
      </c>
    </row>
    <row r="138" spans="2:10" s="98" customFormat="1" ht="15">
      <c r="B138" s="98" t="e">
        <f>VLOOKUP(C138,[1]!Companies[#Data],3,FALSE)</f>
        <v>#REF!</v>
      </c>
      <c r="C138" s="98" t="s">
        <v>477</v>
      </c>
      <c r="E138" s="98" t="s">
        <v>678</v>
      </c>
      <c r="I138" s="98" t="s">
        <v>85</v>
      </c>
      <c r="J138" s="355">
        <v>219991641010</v>
      </c>
    </row>
    <row r="139" spans="2:10" s="98" customFormat="1" ht="15">
      <c r="B139" s="98" t="e">
        <f>VLOOKUP(C139,[1]!Companies[#Data],3,FALSE)</f>
        <v>#REF!</v>
      </c>
      <c r="C139" s="98" t="s">
        <v>479</v>
      </c>
      <c r="E139" s="98" t="s">
        <v>678</v>
      </c>
      <c r="I139" s="98" t="s">
        <v>85</v>
      </c>
      <c r="J139" s="355">
        <v>15670148172</v>
      </c>
    </row>
    <row r="140" spans="2:10" s="98" customFormat="1" ht="15">
      <c r="B140" s="98" t="e">
        <f>VLOOKUP(C140,[1]!Companies[#Data],3,FALSE)</f>
        <v>#REF!</v>
      </c>
      <c r="C140" s="98" t="s">
        <v>482</v>
      </c>
      <c r="E140" s="98" t="s">
        <v>678</v>
      </c>
      <c r="I140" s="98" t="s">
        <v>85</v>
      </c>
      <c r="J140" s="355">
        <v>10097512925</v>
      </c>
    </row>
    <row r="141" spans="2:10" s="98" customFormat="1" ht="15">
      <c r="B141" s="98" t="e">
        <f>VLOOKUP(C141,[1]!Companies[#Data],3,FALSE)</f>
        <v>#REF!</v>
      </c>
      <c r="C141" s="98" t="s">
        <v>489</v>
      </c>
      <c r="E141" s="98" t="s">
        <v>678</v>
      </c>
      <c r="I141" s="98" t="s">
        <v>85</v>
      </c>
      <c r="J141" s="355">
        <v>94421387614</v>
      </c>
    </row>
    <row r="142" spans="2:10" s="98" customFormat="1" ht="15">
      <c r="B142" s="98" t="e">
        <f>VLOOKUP(C142,[1]!Companies[#Data],3,FALSE)</f>
        <v>#REF!</v>
      </c>
      <c r="C142" s="98" t="s">
        <v>490</v>
      </c>
      <c r="E142" s="98" t="s">
        <v>678</v>
      </c>
      <c r="I142" s="98" t="s">
        <v>85</v>
      </c>
      <c r="J142" s="355">
        <v>13138008574</v>
      </c>
    </row>
    <row r="143" spans="2:10" s="98" customFormat="1" ht="15">
      <c r="B143" s="98" t="e">
        <f>VLOOKUP(C143,[1]!Companies[#Data],3,FALSE)</f>
        <v>#REF!</v>
      </c>
      <c r="C143" s="98" t="s">
        <v>492</v>
      </c>
      <c r="E143" s="98" t="s">
        <v>678</v>
      </c>
      <c r="I143" s="98" t="s">
        <v>85</v>
      </c>
      <c r="J143" s="355">
        <v>28603236618</v>
      </c>
    </row>
    <row r="144" spans="2:10" s="98" customFormat="1" ht="15">
      <c r="B144" s="98" t="e">
        <f>VLOOKUP(C144,[1]!Companies[#Data],3,FALSE)</f>
        <v>#REF!</v>
      </c>
      <c r="C144" s="98" t="s">
        <v>494</v>
      </c>
      <c r="E144" s="98" t="s">
        <v>678</v>
      </c>
      <c r="I144" s="98" t="s">
        <v>85</v>
      </c>
      <c r="J144" s="355">
        <v>555880745249</v>
      </c>
    </row>
    <row r="145" spans="2:10" s="98" customFormat="1" ht="15">
      <c r="B145" s="98" t="e">
        <f>VLOOKUP(C145,[1]!Companies[#Data],3,FALSE)</f>
        <v>#REF!</v>
      </c>
      <c r="C145" s="98" t="s">
        <v>509</v>
      </c>
      <c r="E145" s="98" t="s">
        <v>678</v>
      </c>
      <c r="I145" s="98" t="s">
        <v>85</v>
      </c>
      <c r="J145" s="355">
        <v>11958913.096999999</v>
      </c>
    </row>
    <row r="146" spans="2:10" s="98" customFormat="1" ht="15">
      <c r="B146" s="98" t="e">
        <f>VLOOKUP(C146,[1]!Companies[#Data],3,FALSE)</f>
        <v>#REF!</v>
      </c>
      <c r="C146" s="98" t="s">
        <v>511</v>
      </c>
      <c r="E146" s="98" t="s">
        <v>678</v>
      </c>
      <c r="I146" s="98" t="s">
        <v>85</v>
      </c>
      <c r="J146" s="355">
        <v>1942558783</v>
      </c>
    </row>
    <row r="147" spans="2:10" s="98" customFormat="1" ht="15">
      <c r="B147" s="98" t="e">
        <f>VLOOKUP(C147,[1]!Companies[#Data],3,FALSE)</f>
        <v>#REF!</v>
      </c>
      <c r="C147" s="98" t="s">
        <v>513</v>
      </c>
      <c r="E147" s="98" t="s">
        <v>678</v>
      </c>
      <c r="I147" s="98" t="s">
        <v>85</v>
      </c>
      <c r="J147" s="355">
        <v>64067012799</v>
      </c>
    </row>
    <row r="148" spans="2:10" s="98" customFormat="1" ht="15">
      <c r="B148" s="98" t="e">
        <f>VLOOKUP(C148,[1]!Companies[#Data],3,FALSE)</f>
        <v>#REF!</v>
      </c>
      <c r="C148" s="98" t="s">
        <v>509</v>
      </c>
      <c r="E148" s="98" t="s">
        <v>678</v>
      </c>
      <c r="I148" s="98" t="s">
        <v>279</v>
      </c>
      <c r="J148" s="355">
        <v>836.63866636350906</v>
      </c>
    </row>
    <row r="149" spans="2:10" s="98" customFormat="1" ht="15">
      <c r="B149" s="98" t="e">
        <f>VLOOKUP(C149,[1]!Companies[#Data],3,FALSE)</f>
        <v>#REF!</v>
      </c>
      <c r="C149" s="98" t="s">
        <v>516</v>
      </c>
      <c r="E149" s="98" t="s">
        <v>678</v>
      </c>
      <c r="I149" s="98" t="s">
        <v>85</v>
      </c>
      <c r="J149" s="355">
        <v>40304243452</v>
      </c>
    </row>
    <row r="150" spans="2:10" s="98" customFormat="1" ht="15">
      <c r="B150" s="98" t="e">
        <f>VLOOKUP(C150,[1]!Companies[#Data],3,FALSE)</f>
        <v>#REF!</v>
      </c>
      <c r="C150" s="98" t="s">
        <v>518</v>
      </c>
      <c r="E150" s="98" t="s">
        <v>678</v>
      </c>
      <c r="I150" s="98" t="s">
        <v>85</v>
      </c>
      <c r="J150" s="355">
        <v>4018934145</v>
      </c>
    </row>
    <row r="151" spans="2:10" s="98" customFormat="1" ht="15">
      <c r="B151" s="98" t="e">
        <f>VLOOKUP(C151,[1]!Companies[#Data],3,FALSE)</f>
        <v>#REF!</v>
      </c>
      <c r="C151" s="98" t="s">
        <v>522</v>
      </c>
      <c r="E151" s="98" t="s">
        <v>678</v>
      </c>
      <c r="I151" s="98" t="s">
        <v>85</v>
      </c>
      <c r="J151" s="355">
        <v>141529061534</v>
      </c>
    </row>
    <row r="152" spans="2:10" s="98" customFormat="1" ht="15">
      <c r="B152" s="98" t="e">
        <f>VLOOKUP(C152,[1]!Companies[#Data],3,FALSE)</f>
        <v>#REF!</v>
      </c>
      <c r="C152" s="98" t="s">
        <v>523</v>
      </c>
      <c r="E152" s="98" t="s">
        <v>678</v>
      </c>
      <c r="I152" s="98" t="s">
        <v>85</v>
      </c>
      <c r="J152" s="355">
        <v>46401041109</v>
      </c>
    </row>
    <row r="153" spans="2:10" s="98" customFormat="1" ht="15">
      <c r="B153" s="98" t="e">
        <f>VLOOKUP(C153,[1]!Companies[#Data],3,FALSE)</f>
        <v>#REF!</v>
      </c>
      <c r="C153" s="98" t="s">
        <v>525</v>
      </c>
      <c r="E153" s="98" t="s">
        <v>678</v>
      </c>
      <c r="I153" s="98" t="s">
        <v>85</v>
      </c>
      <c r="J153" s="355">
        <v>1898518572</v>
      </c>
    </row>
    <row r="154" spans="2:10" s="98" customFormat="1" ht="15">
      <c r="B154" s="98" t="e">
        <f>VLOOKUP(C154,[1]!Companies[#Data],3,FALSE)</f>
        <v>#REF!</v>
      </c>
      <c r="C154" s="98" t="s">
        <v>522</v>
      </c>
      <c r="E154" s="98" t="s">
        <v>678</v>
      </c>
      <c r="I154" s="98" t="s">
        <v>279</v>
      </c>
      <c r="J154" s="355">
        <v>9918632.1639693286</v>
      </c>
    </row>
    <row r="155" spans="2:10" s="98" customFormat="1" ht="15">
      <c r="B155" s="98" t="e">
        <f>VLOOKUP(C155,[1]!Companies[#Data],3,FALSE)</f>
        <v>#REF!</v>
      </c>
      <c r="C155" s="98" t="s">
        <v>422</v>
      </c>
      <c r="E155" s="98" t="s">
        <v>679</v>
      </c>
      <c r="I155" s="98" t="s">
        <v>279</v>
      </c>
      <c r="J155" s="355">
        <v>257670642.72007585</v>
      </c>
    </row>
    <row r="156" spans="2:10" s="98" customFormat="1" ht="15">
      <c r="B156" s="98" t="e">
        <f>VLOOKUP(C156,[1]!Companies[#Data],3,FALSE)</f>
        <v>#REF!</v>
      </c>
      <c r="C156" s="98" t="s">
        <v>427</v>
      </c>
      <c r="E156" s="98" t="s">
        <v>679</v>
      </c>
      <c r="I156" s="98" t="s">
        <v>279</v>
      </c>
      <c r="J156" s="355">
        <v>292197.79491133633</v>
      </c>
    </row>
    <row r="157" spans="2:10" s="98" customFormat="1" ht="15">
      <c r="B157" s="98" t="e">
        <f>VLOOKUP(C157,[1]!Companies[#Data],3,FALSE)</f>
        <v>#REF!</v>
      </c>
      <c r="C157" s="98" t="s">
        <v>429</v>
      </c>
      <c r="E157" s="98" t="s">
        <v>679</v>
      </c>
      <c r="I157" s="98" t="s">
        <v>279</v>
      </c>
      <c r="J157" s="355">
        <v>2726109.1031527007</v>
      </c>
    </row>
    <row r="158" spans="2:10" s="98" customFormat="1" ht="15">
      <c r="B158" s="98" t="e">
        <f>VLOOKUP(C158,[1]!Companies[#Data],3,FALSE)</f>
        <v>#REF!</v>
      </c>
      <c r="C158" s="98" t="s">
        <v>432</v>
      </c>
      <c r="E158" s="98" t="s">
        <v>679</v>
      </c>
      <c r="I158" s="98" t="s">
        <v>279</v>
      </c>
      <c r="J158" s="355">
        <v>3453</v>
      </c>
    </row>
    <row r="159" spans="2:10" s="98" customFormat="1" ht="15">
      <c r="B159" s="98" t="e">
        <f>VLOOKUP(C159,[1]!Companies[#Data],3,FALSE)</f>
        <v>#REF!</v>
      </c>
      <c r="C159" s="98" t="s">
        <v>434</v>
      </c>
      <c r="E159" s="98" t="s">
        <v>679</v>
      </c>
      <c r="I159" s="98" t="s">
        <v>279</v>
      </c>
      <c r="J159" s="355">
        <v>126139921.2792173</v>
      </c>
    </row>
    <row r="160" spans="2:10" s="98" customFormat="1" ht="15">
      <c r="B160" s="98" t="e">
        <f>VLOOKUP(C160,[1]!Companies[#Data],3,FALSE)</f>
        <v>#REF!</v>
      </c>
      <c r="C160" s="98" t="s">
        <v>436</v>
      </c>
      <c r="E160" s="98" t="s">
        <v>679</v>
      </c>
      <c r="I160" s="98" t="s">
        <v>279</v>
      </c>
      <c r="J160" s="355">
        <v>2827318.4602500005</v>
      </c>
    </row>
    <row r="161" spans="2:10" s="98" customFormat="1" ht="15">
      <c r="B161" s="98" t="e">
        <f>VLOOKUP(C161,[1]!Companies[#Data],3,FALSE)</f>
        <v>#REF!</v>
      </c>
      <c r="C161" s="98" t="s">
        <v>440</v>
      </c>
      <c r="E161" s="98" t="s">
        <v>679</v>
      </c>
      <c r="I161" s="98" t="s">
        <v>279</v>
      </c>
      <c r="J161" s="355">
        <v>206361149.91130209</v>
      </c>
    </row>
    <row r="162" spans="2:10" s="98" customFormat="1" ht="15">
      <c r="B162" s="98" t="e">
        <f>VLOOKUP(C162,[1]!Companies[#Data],3,FALSE)</f>
        <v>#REF!</v>
      </c>
      <c r="C162" s="98" t="s">
        <v>440</v>
      </c>
      <c r="E162" s="98" t="s">
        <v>679</v>
      </c>
      <c r="I162" s="98" t="s">
        <v>85</v>
      </c>
      <c r="J162" s="355">
        <v>2949726276832.1519</v>
      </c>
    </row>
    <row r="163" spans="2:10" s="98" customFormat="1" ht="15">
      <c r="B163" s="98" t="e">
        <f>VLOOKUP(C163,[1]!Companies[#Data],3,FALSE)</f>
        <v>#REF!</v>
      </c>
      <c r="C163" s="98" t="s">
        <v>444</v>
      </c>
      <c r="E163" s="98" t="s">
        <v>679</v>
      </c>
      <c r="I163" s="98" t="s">
        <v>279</v>
      </c>
      <c r="J163" s="355">
        <v>146302.80152628158</v>
      </c>
    </row>
    <row r="164" spans="2:10" s="98" customFormat="1" ht="15">
      <c r="B164" s="98" t="e">
        <f>VLOOKUP(C164,[1]!Companies[#Data],3,FALSE)</f>
        <v>#REF!</v>
      </c>
      <c r="C164" s="98" t="s">
        <v>445</v>
      </c>
      <c r="E164" s="98" t="s">
        <v>679</v>
      </c>
      <c r="I164" s="98" t="s">
        <v>279</v>
      </c>
      <c r="J164" s="355">
        <v>34159459.977739826</v>
      </c>
    </row>
    <row r="165" spans="2:10" s="98" customFormat="1" ht="15">
      <c r="B165" s="98" t="e">
        <f>VLOOKUP(C165,[1]!Companies[#Data],3,FALSE)</f>
        <v>#REF!</v>
      </c>
      <c r="C165" s="98" t="s">
        <v>446</v>
      </c>
      <c r="E165" s="98" t="s">
        <v>679</v>
      </c>
      <c r="I165" s="98" t="s">
        <v>279</v>
      </c>
      <c r="J165" s="355">
        <v>331533.56320470013</v>
      </c>
    </row>
    <row r="166" spans="2:10" s="98" customFormat="1" ht="15">
      <c r="B166" s="98" t="e">
        <f>VLOOKUP(C166,[1]!Companies[#Data],3,FALSE)</f>
        <v>#REF!</v>
      </c>
      <c r="C166" s="98" t="s">
        <v>449</v>
      </c>
      <c r="E166" s="98" t="s">
        <v>679</v>
      </c>
      <c r="I166" s="98" t="s">
        <v>279</v>
      </c>
      <c r="J166" s="355">
        <v>57036313.329651788</v>
      </c>
    </row>
    <row r="167" spans="2:10" s="98" customFormat="1" ht="15">
      <c r="B167" s="98" t="e">
        <f>VLOOKUP(C167,[1]!Companies[#Data],3,FALSE)</f>
        <v>#REF!</v>
      </c>
      <c r="C167" s="98" t="s">
        <v>451</v>
      </c>
      <c r="E167" s="98" t="s">
        <v>679</v>
      </c>
      <c r="I167" s="98" t="s">
        <v>279</v>
      </c>
      <c r="J167" s="355">
        <v>4343662.8670709701</v>
      </c>
    </row>
    <row r="168" spans="2:10" s="98" customFormat="1" ht="15">
      <c r="B168" s="98" t="e">
        <f>VLOOKUP(C168,[1]!Companies[#Data],3,FALSE)</f>
        <v>#REF!</v>
      </c>
      <c r="C168" s="98" t="s">
        <v>455</v>
      </c>
      <c r="E168" s="98" t="s">
        <v>679</v>
      </c>
      <c r="I168" s="98" t="s">
        <v>279</v>
      </c>
      <c r="J168" s="355">
        <v>50803747.912993237</v>
      </c>
    </row>
    <row r="169" spans="2:10" s="98" customFormat="1" ht="15">
      <c r="B169" s="98" t="e">
        <f>VLOOKUP(C169,[1]!Companies[#Data],3,FALSE)</f>
        <v>#REF!</v>
      </c>
      <c r="C169" s="98" t="s">
        <v>456</v>
      </c>
      <c r="E169" s="98" t="s">
        <v>679</v>
      </c>
      <c r="I169" s="98" t="s">
        <v>279</v>
      </c>
      <c r="J169" s="355">
        <v>29256689.392089695</v>
      </c>
    </row>
    <row r="170" spans="2:10" s="98" customFormat="1" ht="15">
      <c r="B170" s="98" t="e">
        <f>VLOOKUP(C170,[1]!Companies[#Data],3,FALSE)</f>
        <v>#REF!</v>
      </c>
      <c r="C170" s="98" t="s">
        <v>460</v>
      </c>
      <c r="E170" s="98" t="s">
        <v>679</v>
      </c>
      <c r="I170" s="98" t="s">
        <v>279</v>
      </c>
      <c r="J170" s="355">
        <v>44496052.479999997</v>
      </c>
    </row>
    <row r="171" spans="2:10" s="98" customFormat="1" ht="15">
      <c r="B171" s="98" t="e">
        <f>VLOOKUP(C171,[1]!Companies[#Data],3,FALSE)</f>
        <v>#REF!</v>
      </c>
      <c r="C171" s="98" t="s">
        <v>461</v>
      </c>
      <c r="E171" s="98" t="s">
        <v>679</v>
      </c>
      <c r="I171" s="98" t="s">
        <v>279</v>
      </c>
      <c r="J171" s="355">
        <v>87726296.949093461</v>
      </c>
    </row>
    <row r="172" spans="2:10" s="98" customFormat="1" ht="15">
      <c r="B172" s="98" t="e">
        <f>VLOOKUP(C172,[1]!Companies[#Data],3,FALSE)</f>
        <v>#REF!</v>
      </c>
      <c r="C172" s="98" t="s">
        <v>465</v>
      </c>
      <c r="E172" s="98" t="s">
        <v>679</v>
      </c>
      <c r="I172" s="98" t="s">
        <v>279</v>
      </c>
      <c r="J172" s="355">
        <v>15993257.319466837</v>
      </c>
    </row>
    <row r="173" spans="2:10" s="98" customFormat="1" ht="15">
      <c r="B173" s="98" t="e">
        <f>VLOOKUP(C173,[1]!Companies[#Data],3,FALSE)</f>
        <v>#REF!</v>
      </c>
      <c r="C173" s="98" t="s">
        <v>468</v>
      </c>
      <c r="E173" s="98" t="s">
        <v>679</v>
      </c>
      <c r="I173" s="98" t="s">
        <v>279</v>
      </c>
      <c r="J173" s="355">
        <v>67075765</v>
      </c>
    </row>
    <row r="174" spans="2:10" s="98" customFormat="1" ht="15">
      <c r="B174" s="98" t="e">
        <f>VLOOKUP(C174,[1]!Companies[#Data],3,FALSE)</f>
        <v>#REF!</v>
      </c>
      <c r="C174" s="98" t="s">
        <v>470</v>
      </c>
      <c r="E174" s="98" t="s">
        <v>679</v>
      </c>
      <c r="I174" s="98" t="s">
        <v>279</v>
      </c>
      <c r="J174" s="355">
        <v>74946491.347102553</v>
      </c>
    </row>
    <row r="175" spans="2:10" s="98" customFormat="1" ht="15">
      <c r="B175" s="98" t="e">
        <f>VLOOKUP(C175,[1]!Companies[#Data],3,FALSE)</f>
        <v>#REF!</v>
      </c>
      <c r="C175" s="98" t="s">
        <v>472</v>
      </c>
      <c r="E175" s="98" t="s">
        <v>679</v>
      </c>
      <c r="I175" s="98" t="s">
        <v>279</v>
      </c>
      <c r="J175" s="355">
        <v>505557159.18840837</v>
      </c>
    </row>
    <row r="176" spans="2:10" s="98" customFormat="1" ht="15">
      <c r="B176" s="98" t="e">
        <f>VLOOKUP(C176,[1]!Companies[#Data],3,FALSE)</f>
        <v>#REF!</v>
      </c>
      <c r="C176" s="98" t="s">
        <v>473</v>
      </c>
      <c r="E176" s="98" t="s">
        <v>679</v>
      </c>
      <c r="I176" s="98" t="s">
        <v>279</v>
      </c>
      <c r="J176" s="355">
        <v>14981503.310000002</v>
      </c>
    </row>
    <row r="177" spans="2:10" s="98" customFormat="1" ht="15">
      <c r="B177" s="98" t="e">
        <f>VLOOKUP(C177,[1]!Companies[#Data],3,FALSE)</f>
        <v>#REF!</v>
      </c>
      <c r="C177" s="98" t="s">
        <v>475</v>
      </c>
      <c r="E177" s="98" t="s">
        <v>679</v>
      </c>
      <c r="I177" s="98" t="s">
        <v>279</v>
      </c>
      <c r="J177" s="355">
        <v>16071861.709999999</v>
      </c>
    </row>
    <row r="178" spans="2:10" s="98" customFormat="1" ht="15">
      <c r="B178" s="98" t="e">
        <f>VLOOKUP(C178,[1]!Companies[#Data],3,FALSE)</f>
        <v>#REF!</v>
      </c>
      <c r="C178" s="98" t="s">
        <v>477</v>
      </c>
      <c r="E178" s="98" t="s">
        <v>679</v>
      </c>
      <c r="I178" s="98" t="s">
        <v>279</v>
      </c>
      <c r="J178" s="355">
        <v>6920813.3899999997</v>
      </c>
    </row>
    <row r="179" spans="2:10" s="98" customFormat="1" ht="15">
      <c r="B179" s="98" t="e">
        <f>VLOOKUP(C179,[1]!Companies[#Data],3,FALSE)</f>
        <v>#REF!</v>
      </c>
      <c r="C179" s="98" t="s">
        <v>479</v>
      </c>
      <c r="E179" s="98" t="s">
        <v>679</v>
      </c>
      <c r="I179" s="98" t="s">
        <v>279</v>
      </c>
      <c r="J179" s="355">
        <v>15246355.789999999</v>
      </c>
    </row>
    <row r="180" spans="2:10" s="98" customFormat="1" ht="15">
      <c r="B180" s="98" t="e">
        <f>VLOOKUP(C180,[1]!Companies[#Data],3,FALSE)</f>
        <v>#REF!</v>
      </c>
      <c r="C180" s="98" t="s">
        <v>489</v>
      </c>
      <c r="E180" s="98" t="s">
        <v>679</v>
      </c>
      <c r="I180" s="98" t="s">
        <v>279</v>
      </c>
      <c r="J180" s="355">
        <v>233624402.15000001</v>
      </c>
    </row>
    <row r="181" spans="2:10" s="98" customFormat="1" ht="15">
      <c r="B181" s="98" t="e">
        <f>VLOOKUP(C181,[1]!Companies[#Data],3,FALSE)</f>
        <v>#REF!</v>
      </c>
      <c r="C181" s="98" t="s">
        <v>490</v>
      </c>
      <c r="E181" s="98" t="s">
        <v>679</v>
      </c>
      <c r="I181" s="98" t="s">
        <v>279</v>
      </c>
      <c r="J181" s="355">
        <v>386682.12449999998</v>
      </c>
    </row>
    <row r="182" spans="2:10" s="98" customFormat="1" ht="15">
      <c r="B182" s="98" t="e">
        <f>VLOOKUP(C182,[1]!Companies[#Data],3,FALSE)</f>
        <v>#REF!</v>
      </c>
      <c r="C182" s="98" t="s">
        <v>494</v>
      </c>
      <c r="E182" s="98" t="s">
        <v>679</v>
      </c>
      <c r="I182" s="98" t="s">
        <v>279</v>
      </c>
      <c r="J182" s="355">
        <v>155842747.65282908</v>
      </c>
    </row>
    <row r="183" spans="2:10" s="98" customFormat="1" ht="15">
      <c r="B183" s="98" t="e">
        <f>VLOOKUP(C183,[1]!Companies[#Data],3,FALSE)</f>
        <v>#REF!</v>
      </c>
      <c r="C183" s="98" t="s">
        <v>496</v>
      </c>
      <c r="E183" s="98" t="s">
        <v>679</v>
      </c>
      <c r="I183" s="98" t="s">
        <v>279</v>
      </c>
      <c r="J183" s="355">
        <v>246.85813658575006</v>
      </c>
    </row>
    <row r="184" spans="2:10" s="98" customFormat="1" ht="15">
      <c r="B184" s="98" t="e">
        <f>VLOOKUP(C184,[1]!Companies[#Data],3,FALSE)</f>
        <v>#REF!</v>
      </c>
      <c r="C184" s="98" t="s">
        <v>498</v>
      </c>
      <c r="E184" s="98" t="s">
        <v>679</v>
      </c>
      <c r="I184" s="98" t="s">
        <v>279</v>
      </c>
      <c r="J184" s="355">
        <v>79261387.616439208</v>
      </c>
    </row>
    <row r="185" spans="2:10" s="98" customFormat="1" ht="15">
      <c r="B185" s="98" t="e">
        <f>VLOOKUP(C185,[1]!Companies[#Data],3,FALSE)</f>
        <v>#REF!</v>
      </c>
      <c r="C185" s="98" t="s">
        <v>500</v>
      </c>
      <c r="E185" s="98" t="s">
        <v>679</v>
      </c>
      <c r="I185" s="98" t="s">
        <v>279</v>
      </c>
      <c r="J185" s="355">
        <v>2490640.4116981276</v>
      </c>
    </row>
    <row r="186" spans="2:10" s="98" customFormat="1" ht="15">
      <c r="B186" s="98" t="e">
        <f>VLOOKUP(C186,[1]!Companies[#Data],3,FALSE)</f>
        <v>#REF!</v>
      </c>
      <c r="C186" s="98" t="s">
        <v>501</v>
      </c>
      <c r="E186" s="98" t="s">
        <v>679</v>
      </c>
      <c r="I186" s="98" t="s">
        <v>279</v>
      </c>
      <c r="J186" s="355">
        <v>901028.72683199833</v>
      </c>
    </row>
    <row r="187" spans="2:10" s="98" customFormat="1" ht="15">
      <c r="B187" s="98" t="e">
        <f>VLOOKUP(C187,[1]!Companies[#Data],3,FALSE)</f>
        <v>#REF!</v>
      </c>
      <c r="C187" s="98" t="s">
        <v>502</v>
      </c>
      <c r="E187" s="98" t="s">
        <v>679</v>
      </c>
      <c r="I187" s="98" t="s">
        <v>279</v>
      </c>
      <c r="J187" s="355">
        <v>22383520.285151407</v>
      </c>
    </row>
    <row r="188" spans="2:10" s="98" customFormat="1" ht="15">
      <c r="B188" s="98" t="e">
        <f>VLOOKUP(C188,[1]!Companies[#Data],3,FALSE)</f>
        <v>#REF!</v>
      </c>
      <c r="C188" s="98" t="s">
        <v>503</v>
      </c>
      <c r="E188" s="98" t="s">
        <v>679</v>
      </c>
      <c r="I188" s="98" t="s">
        <v>279</v>
      </c>
      <c r="J188" s="355">
        <v>895568.52172159776</v>
      </c>
    </row>
    <row r="189" spans="2:10" s="98" customFormat="1" ht="15">
      <c r="B189" s="98" t="e">
        <f>VLOOKUP(C189,[1]!Companies[#Data],3,FALSE)</f>
        <v>#REF!</v>
      </c>
      <c r="C189" s="98" t="s">
        <v>504</v>
      </c>
      <c r="E189" s="98" t="s">
        <v>679</v>
      </c>
      <c r="I189" s="98" t="s">
        <v>279</v>
      </c>
      <c r="J189" s="355">
        <v>241414.1426280805</v>
      </c>
    </row>
    <row r="190" spans="2:10" s="98" customFormat="1" ht="15">
      <c r="B190" s="98" t="e">
        <f>VLOOKUP(C190,[1]!Companies[#Data],3,FALSE)</f>
        <v>#REF!</v>
      </c>
      <c r="C190" s="98" t="s">
        <v>506</v>
      </c>
      <c r="E190" s="98" t="s">
        <v>679</v>
      </c>
      <c r="I190" s="98" t="s">
        <v>279</v>
      </c>
      <c r="J190" s="355">
        <v>533152.72656877502</v>
      </c>
    </row>
    <row r="191" spans="2:10" s="98" customFormat="1" ht="15">
      <c r="B191" s="98" t="e">
        <f>VLOOKUP(C191,[1]!Companies[#Data],3,FALSE)</f>
        <v>#REF!</v>
      </c>
      <c r="C191" s="98" t="s">
        <v>507</v>
      </c>
      <c r="E191" s="98" t="s">
        <v>679</v>
      </c>
      <c r="I191" s="98" t="s">
        <v>279</v>
      </c>
      <c r="J191" s="355">
        <v>10223904.579999998</v>
      </c>
    </row>
    <row r="192" spans="2:10" s="98" customFormat="1" ht="15">
      <c r="B192" s="98" t="e">
        <f>VLOOKUP(C192,[1]!Companies[#Data],3,FALSE)</f>
        <v>#REF!</v>
      </c>
      <c r="C192" s="98" t="s">
        <v>508</v>
      </c>
      <c r="E192" s="98" t="s">
        <v>679</v>
      </c>
      <c r="I192" s="98" t="s">
        <v>279</v>
      </c>
      <c r="J192" s="355">
        <v>18521211.193441123</v>
      </c>
    </row>
    <row r="193" spans="2:10" s="98" customFormat="1" ht="15">
      <c r="B193" s="98" t="e">
        <f>VLOOKUP(C193,[1]!Companies[#Data],3,FALSE)</f>
        <v>#REF!</v>
      </c>
      <c r="C193" s="98" t="s">
        <v>509</v>
      </c>
      <c r="E193" s="98" t="s">
        <v>679</v>
      </c>
      <c r="I193" s="98" t="s">
        <v>279</v>
      </c>
      <c r="J193" s="355">
        <v>724.67100000000005</v>
      </c>
    </row>
    <row r="194" spans="2:10" s="98" customFormat="1" ht="15">
      <c r="B194" s="98" t="e">
        <f>VLOOKUP(C194,[1]!Companies[#Data],3,FALSE)</f>
        <v>#REF!</v>
      </c>
      <c r="C194" s="98" t="s">
        <v>509</v>
      </c>
      <c r="E194" s="98" t="s">
        <v>679</v>
      </c>
      <c r="I194" s="98" t="s">
        <v>85</v>
      </c>
      <c r="J194" s="355">
        <v>10358447.274</v>
      </c>
    </row>
    <row r="195" spans="2:10" s="98" customFormat="1" ht="15">
      <c r="B195" s="98" t="e">
        <f>VLOOKUP(C195,[1]!Companies[#Data],3,FALSE)</f>
        <v>#REF!</v>
      </c>
      <c r="C195" s="98" t="s">
        <v>513</v>
      </c>
      <c r="E195" s="98" t="s">
        <v>679</v>
      </c>
      <c r="I195" s="98" t="s">
        <v>279</v>
      </c>
      <c r="J195" s="355">
        <v>4491548.1881539999</v>
      </c>
    </row>
    <row r="196" spans="2:10" s="98" customFormat="1" ht="15">
      <c r="B196" s="98" t="e">
        <f>VLOOKUP(C196,[1]!Companies[#Data],3,FALSE)</f>
        <v>#REF!</v>
      </c>
      <c r="C196" s="98" t="s">
        <v>515</v>
      </c>
      <c r="E196" s="98" t="s">
        <v>679</v>
      </c>
      <c r="I196" s="98" t="s">
        <v>279</v>
      </c>
      <c r="J196" s="355">
        <v>330216789.85948431</v>
      </c>
    </row>
    <row r="197" spans="2:10" s="98" customFormat="1" ht="15">
      <c r="B197" s="98" t="e">
        <f>VLOOKUP(C197,[1]!Companies[#Data],3,FALSE)</f>
        <v>#REF!</v>
      </c>
      <c r="C197" s="98" t="s">
        <v>520</v>
      </c>
      <c r="E197" s="98" t="s">
        <v>679</v>
      </c>
      <c r="I197" s="98" t="s">
        <v>279</v>
      </c>
      <c r="J197" s="355">
        <v>2823009.8853116194</v>
      </c>
    </row>
    <row r="198" spans="2:10" s="98" customFormat="1" ht="15">
      <c r="B198" s="98" t="e">
        <f>VLOOKUP(C198,[1]!Companies[#Data],3,FALSE)</f>
        <v>#REF!</v>
      </c>
      <c r="C198" s="98" t="s">
        <v>522</v>
      </c>
      <c r="E198" s="98" t="s">
        <v>679</v>
      </c>
      <c r="I198" s="98" t="s">
        <v>279</v>
      </c>
      <c r="J198" s="355">
        <v>4158014.1636423031</v>
      </c>
    </row>
    <row r="199" spans="2:10" s="98" customFormat="1" ht="15">
      <c r="B199" s="98" t="e">
        <f>VLOOKUP(C199,[1]!Companies[#Data],3,FALSE)</f>
        <v>#REF!</v>
      </c>
      <c r="C199" s="98" t="s">
        <v>523</v>
      </c>
      <c r="E199" s="98" t="s">
        <v>679</v>
      </c>
      <c r="I199" s="98" t="s">
        <v>279</v>
      </c>
      <c r="J199" s="355">
        <v>8019671.3395774206</v>
      </c>
    </row>
    <row r="200" spans="2:10" s="98" customFormat="1" ht="15">
      <c r="B200" s="98" t="e">
        <f>VLOOKUP(C200,[1]!Companies[#Data],3,FALSE)</f>
        <v>#REF!</v>
      </c>
      <c r="C200" s="98" t="s">
        <v>520</v>
      </c>
      <c r="E200" s="98" t="s">
        <v>679</v>
      </c>
      <c r="I200" s="98" t="s">
        <v>85</v>
      </c>
      <c r="J200" s="355">
        <v>40281556283.610352</v>
      </c>
    </row>
    <row r="201" spans="2:10" s="98" customFormat="1" ht="15">
      <c r="B201" s="98" t="e">
        <f>VLOOKUP(C201,[1]!Companies[#Data],3,FALSE)</f>
        <v>#REF!</v>
      </c>
      <c r="C201" s="98" t="s">
        <v>522</v>
      </c>
      <c r="E201" s="98" t="s">
        <v>679</v>
      </c>
      <c r="I201" s="98" t="s">
        <v>85</v>
      </c>
      <c r="J201" s="355">
        <v>59330745681.153664</v>
      </c>
    </row>
    <row r="202" spans="2:10" s="98" customFormat="1" ht="15">
      <c r="B202" s="98" t="e">
        <f>VLOOKUP(C202,[1]!Companies[#Data],3,FALSE)</f>
        <v>#REF!</v>
      </c>
      <c r="C202" s="98" t="s">
        <v>422</v>
      </c>
      <c r="E202" s="98" t="s">
        <v>680</v>
      </c>
      <c r="I202" s="98" t="s">
        <v>279</v>
      </c>
      <c r="J202" s="355">
        <v>44118023.750482962</v>
      </c>
    </row>
    <row r="203" spans="2:10" s="98" customFormat="1" ht="15">
      <c r="B203" s="98" t="e">
        <f>VLOOKUP(C203,[1]!Companies[#Data],3,FALSE)</f>
        <v>#REF!</v>
      </c>
      <c r="C203" s="98" t="s">
        <v>427</v>
      </c>
      <c r="E203" s="98" t="s">
        <v>680</v>
      </c>
      <c r="I203" s="98" t="s">
        <v>279</v>
      </c>
      <c r="J203" s="355">
        <v>8809235.9700000007</v>
      </c>
    </row>
    <row r="204" spans="2:10" s="98" customFormat="1" ht="15">
      <c r="B204" s="98" t="e">
        <f>VLOOKUP(C204,[1]!Companies[#Data],3,FALSE)</f>
        <v>#REF!</v>
      </c>
      <c r="C204" s="98" t="s">
        <v>429</v>
      </c>
      <c r="E204" s="98" t="s">
        <v>680</v>
      </c>
      <c r="I204" s="98" t="s">
        <v>279</v>
      </c>
      <c r="J204" s="355">
        <v>927325.2300000001</v>
      </c>
    </row>
    <row r="205" spans="2:10" s="98" customFormat="1" ht="15">
      <c r="B205" s="98" t="e">
        <f>VLOOKUP(C205,[1]!Companies[#Data],3,FALSE)</f>
        <v>#REF!</v>
      </c>
      <c r="C205" s="98" t="s">
        <v>434</v>
      </c>
      <c r="E205" s="98" t="s">
        <v>680</v>
      </c>
      <c r="I205" s="98" t="s">
        <v>279</v>
      </c>
      <c r="J205" s="355">
        <v>121903177.77600001</v>
      </c>
    </row>
    <row r="206" spans="2:10" s="98" customFormat="1" ht="15">
      <c r="B206" s="98" t="e">
        <f>VLOOKUP(C206,[1]!Companies[#Data],3,FALSE)</f>
        <v>#REF!</v>
      </c>
      <c r="C206" s="98" t="s">
        <v>436</v>
      </c>
      <c r="E206" s="98" t="s">
        <v>680</v>
      </c>
      <c r="I206" s="98" t="s">
        <v>279</v>
      </c>
      <c r="J206" s="355">
        <v>307452.67000000004</v>
      </c>
    </row>
    <row r="207" spans="2:10" s="98" customFormat="1" ht="15">
      <c r="B207" s="98" t="e">
        <f>VLOOKUP(C207,[1]!Companies[#Data],3,FALSE)</f>
        <v>#REF!</v>
      </c>
      <c r="C207" s="98" t="s">
        <v>438</v>
      </c>
      <c r="E207" s="98" t="s">
        <v>680</v>
      </c>
      <c r="I207" s="98" t="s">
        <v>279</v>
      </c>
      <c r="J207" s="355">
        <v>2056181.6395385701</v>
      </c>
    </row>
    <row r="208" spans="2:10" s="98" customFormat="1" ht="15">
      <c r="B208" s="98" t="e">
        <f>VLOOKUP(C208,[1]!Companies[#Data],3,FALSE)</f>
        <v>#REF!</v>
      </c>
      <c r="C208" s="98" t="s">
        <v>439</v>
      </c>
      <c r="E208" s="98" t="s">
        <v>680</v>
      </c>
      <c r="I208" s="98" t="s">
        <v>279</v>
      </c>
      <c r="J208" s="355">
        <v>32765.886888749999</v>
      </c>
    </row>
    <row r="209" spans="2:10" s="98" customFormat="1" ht="15">
      <c r="B209" s="98" t="e">
        <f>VLOOKUP(C209,[1]!Companies[#Data],3,FALSE)</f>
        <v>#REF!</v>
      </c>
      <c r="C209" s="98" t="s">
        <v>440</v>
      </c>
      <c r="E209" s="98" t="s">
        <v>680</v>
      </c>
      <c r="I209" s="98" t="s">
        <v>279</v>
      </c>
      <c r="J209" s="355">
        <v>246807171.30000001</v>
      </c>
    </row>
    <row r="210" spans="2:10" s="98" customFormat="1" ht="15">
      <c r="B210" s="98" t="e">
        <f>VLOOKUP(C210,[1]!Companies[#Data],3,FALSE)</f>
        <v>#REF!</v>
      </c>
      <c r="C210" s="98" t="s">
        <v>442</v>
      </c>
      <c r="E210" s="98" t="s">
        <v>680</v>
      </c>
      <c r="I210" s="98" t="s">
        <v>279</v>
      </c>
      <c r="J210" s="355">
        <v>893492919.34000003</v>
      </c>
    </row>
    <row r="211" spans="2:10" s="98" customFormat="1" ht="15">
      <c r="B211" s="98" t="e">
        <f>VLOOKUP(C211,[1]!Companies[#Data],3,FALSE)</f>
        <v>#REF!</v>
      </c>
      <c r="C211" s="98" t="s">
        <v>444</v>
      </c>
      <c r="E211" s="98" t="s">
        <v>680</v>
      </c>
      <c r="I211" s="98" t="s">
        <v>279</v>
      </c>
      <c r="J211" s="355">
        <v>23829462.537759937</v>
      </c>
    </row>
    <row r="212" spans="2:10" s="98" customFormat="1" ht="15">
      <c r="B212" s="98" t="e">
        <f>VLOOKUP(C212,[1]!Companies[#Data],3,FALSE)</f>
        <v>#REF!</v>
      </c>
      <c r="C212" s="98" t="s">
        <v>445</v>
      </c>
      <c r="E212" s="98" t="s">
        <v>680</v>
      </c>
      <c r="I212" s="98" t="s">
        <v>279</v>
      </c>
      <c r="J212" s="355">
        <v>42340604.219999999</v>
      </c>
    </row>
    <row r="213" spans="2:10" s="98" customFormat="1" ht="15">
      <c r="B213" s="98" t="e">
        <f>VLOOKUP(C213,[1]!Companies[#Data],3,FALSE)</f>
        <v>#REF!</v>
      </c>
      <c r="C213" s="98" t="s">
        <v>446</v>
      </c>
      <c r="E213" s="98" t="s">
        <v>680</v>
      </c>
      <c r="I213" s="98" t="s">
        <v>279</v>
      </c>
      <c r="J213" s="355">
        <v>3811546</v>
      </c>
    </row>
    <row r="214" spans="2:10" s="98" customFormat="1" ht="15">
      <c r="B214" s="98" t="e">
        <f>VLOOKUP(C214,[1]!Companies[#Data],3,FALSE)</f>
        <v>#REF!</v>
      </c>
      <c r="C214" s="98" t="s">
        <v>447</v>
      </c>
      <c r="E214" s="98" t="s">
        <v>680</v>
      </c>
      <c r="I214" s="98" t="s">
        <v>279</v>
      </c>
      <c r="J214" s="355">
        <v>455421627.56370288</v>
      </c>
    </row>
    <row r="215" spans="2:10" s="98" customFormat="1" ht="15">
      <c r="B215" s="98" t="e">
        <f>VLOOKUP(C215,[1]!Companies[#Data],3,FALSE)</f>
        <v>#REF!</v>
      </c>
      <c r="C215" s="98" t="s">
        <v>449</v>
      </c>
      <c r="E215" s="98" t="s">
        <v>680</v>
      </c>
      <c r="I215" s="98" t="s">
        <v>279</v>
      </c>
      <c r="J215" s="355">
        <v>116922138.48836607</v>
      </c>
    </row>
    <row r="216" spans="2:10" s="98" customFormat="1" ht="15">
      <c r="B216" s="98" t="e">
        <f>VLOOKUP(C216,[1]!Companies[#Data],3,FALSE)</f>
        <v>#REF!</v>
      </c>
      <c r="C216" s="98" t="s">
        <v>440</v>
      </c>
      <c r="E216" s="98" t="s">
        <v>680</v>
      </c>
      <c r="I216" s="98" t="s">
        <v>85</v>
      </c>
      <c r="J216" s="355">
        <v>3527861706562.2002</v>
      </c>
    </row>
    <row r="217" spans="2:10" s="98" customFormat="1" ht="15">
      <c r="B217" s="98" t="e">
        <f>VLOOKUP(C217,[1]!Companies[#Data],3,FALSE)</f>
        <v>#REF!</v>
      </c>
      <c r="C217" s="98" t="s">
        <v>453</v>
      </c>
      <c r="E217" s="98" t="s">
        <v>680</v>
      </c>
      <c r="I217" s="98" t="s">
        <v>279</v>
      </c>
      <c r="J217" s="355">
        <v>171953.17250000002</v>
      </c>
    </row>
    <row r="218" spans="2:10" s="98" customFormat="1" ht="15">
      <c r="B218" s="98" t="e">
        <f>VLOOKUP(C218,[1]!Companies[#Data],3,FALSE)</f>
        <v>#REF!</v>
      </c>
      <c r="C218" s="98" t="s">
        <v>455</v>
      </c>
      <c r="E218" s="98" t="s">
        <v>680</v>
      </c>
      <c r="I218" s="98" t="s">
        <v>279</v>
      </c>
      <c r="J218" s="355">
        <v>13274299.319531888</v>
      </c>
    </row>
    <row r="219" spans="2:10" s="98" customFormat="1" ht="15">
      <c r="B219" s="98" t="e">
        <f>VLOOKUP(C219,[1]!Companies[#Data],3,FALSE)</f>
        <v>#REF!</v>
      </c>
      <c r="C219" s="98" t="s">
        <v>456</v>
      </c>
      <c r="E219" s="98" t="s">
        <v>680</v>
      </c>
      <c r="I219" s="98" t="s">
        <v>279</v>
      </c>
      <c r="J219" s="355">
        <v>1510609.98</v>
      </c>
    </row>
    <row r="220" spans="2:10" s="98" customFormat="1" ht="15">
      <c r="B220" s="98" t="e">
        <f>VLOOKUP(C220,[1]!Companies[#Data],3,FALSE)</f>
        <v>#REF!</v>
      </c>
      <c r="C220" s="98" t="s">
        <v>458</v>
      </c>
      <c r="E220" s="98" t="s">
        <v>680</v>
      </c>
      <c r="I220" s="98" t="s">
        <v>279</v>
      </c>
      <c r="J220" s="355">
        <v>3707364.7649019919</v>
      </c>
    </row>
    <row r="221" spans="2:10" s="98" customFormat="1" ht="15">
      <c r="B221" s="98" t="e">
        <f>VLOOKUP(C221,[1]!Companies[#Data],3,FALSE)</f>
        <v>#REF!</v>
      </c>
      <c r="C221" s="98" t="s">
        <v>463</v>
      </c>
      <c r="E221" s="98" t="s">
        <v>680</v>
      </c>
      <c r="I221" s="98" t="s">
        <v>279</v>
      </c>
      <c r="J221" s="355">
        <v>4079020761.1475997</v>
      </c>
    </row>
    <row r="222" spans="2:10" s="98" customFormat="1" ht="15">
      <c r="B222" s="98" t="e">
        <f>VLOOKUP(C222,[1]!Companies[#Data],3,FALSE)</f>
        <v>#REF!</v>
      </c>
      <c r="C222" s="98" t="s">
        <v>465</v>
      </c>
      <c r="E222" s="98" t="s">
        <v>680</v>
      </c>
      <c r="I222" s="98" t="s">
        <v>279</v>
      </c>
      <c r="J222" s="355">
        <v>39660442.1492</v>
      </c>
    </row>
    <row r="223" spans="2:10" s="98" customFormat="1" ht="15">
      <c r="B223" s="98" t="e">
        <f>VLOOKUP(C223,[1]!Companies[#Data],3,FALSE)</f>
        <v>#REF!</v>
      </c>
      <c r="C223" s="98" t="s">
        <v>468</v>
      </c>
      <c r="E223" s="98" t="s">
        <v>680</v>
      </c>
      <c r="I223" s="98" t="s">
        <v>279</v>
      </c>
      <c r="J223" s="355">
        <v>41488517</v>
      </c>
    </row>
    <row r="224" spans="2:10" s="98" customFormat="1" ht="15">
      <c r="B224" s="98" t="e">
        <f>VLOOKUP(C224,[1]!Companies[#Data],3,FALSE)</f>
        <v>#REF!</v>
      </c>
      <c r="C224" s="98" t="s">
        <v>470</v>
      </c>
      <c r="E224" s="98" t="s">
        <v>680</v>
      </c>
      <c r="I224" s="98" t="s">
        <v>279</v>
      </c>
      <c r="J224" s="355">
        <v>2580659.1402099999</v>
      </c>
    </row>
    <row r="225" spans="2:10" s="98" customFormat="1" ht="15">
      <c r="B225" s="98" t="e">
        <f>VLOOKUP(C225,[1]!Companies[#Data],3,FALSE)</f>
        <v>#REF!</v>
      </c>
      <c r="C225" s="98" t="s">
        <v>472</v>
      </c>
      <c r="E225" s="98" t="s">
        <v>680</v>
      </c>
      <c r="I225" s="98" t="s">
        <v>279</v>
      </c>
      <c r="J225" s="355">
        <v>89541690.610099986</v>
      </c>
    </row>
    <row r="226" spans="2:10" s="98" customFormat="1" ht="15">
      <c r="B226" s="98" t="e">
        <f>VLOOKUP(C226,[1]!Companies[#Data],3,FALSE)</f>
        <v>#REF!</v>
      </c>
      <c r="C226" s="98" t="s">
        <v>475</v>
      </c>
      <c r="E226" s="98" t="s">
        <v>680</v>
      </c>
      <c r="I226" s="98" t="s">
        <v>279</v>
      </c>
      <c r="J226" s="355">
        <v>1899604.1510735997</v>
      </c>
    </row>
    <row r="227" spans="2:10" s="98" customFormat="1" ht="15">
      <c r="B227" s="98" t="e">
        <f>VLOOKUP(C227,[1]!Companies[#Data],3,FALSE)</f>
        <v>#REF!</v>
      </c>
      <c r="C227" s="98" t="s">
        <v>477</v>
      </c>
      <c r="E227" s="98" t="s">
        <v>680</v>
      </c>
      <c r="I227" s="98" t="s">
        <v>279</v>
      </c>
      <c r="J227" s="355">
        <v>23217753.949999999</v>
      </c>
    </row>
    <row r="228" spans="2:10" s="98" customFormat="1" ht="15">
      <c r="B228" s="98" t="e">
        <f>VLOOKUP(C228,[1]!Companies[#Data],3,FALSE)</f>
        <v>#REF!</v>
      </c>
      <c r="C228" s="98" t="s">
        <v>479</v>
      </c>
      <c r="E228" s="98" t="s">
        <v>680</v>
      </c>
      <c r="I228" s="98" t="s">
        <v>279</v>
      </c>
      <c r="J228" s="355">
        <v>759810</v>
      </c>
    </row>
    <row r="229" spans="2:10" s="98" customFormat="1" ht="15">
      <c r="B229" s="98" t="e">
        <f>VLOOKUP(C229,[1]!Companies[#Data],3,FALSE)</f>
        <v>#REF!</v>
      </c>
      <c r="C229" s="98" t="s">
        <v>480</v>
      </c>
      <c r="E229" s="98" t="s">
        <v>680</v>
      </c>
      <c r="I229" s="98" t="s">
        <v>279</v>
      </c>
      <c r="J229" s="355">
        <v>24871666.217533175</v>
      </c>
    </row>
    <row r="230" spans="2:10" s="98" customFormat="1" ht="15">
      <c r="B230" s="98" t="e">
        <f>VLOOKUP(C230,[1]!Companies[#Data],3,FALSE)</f>
        <v>#REF!</v>
      </c>
      <c r="C230" s="98" t="s">
        <v>482</v>
      </c>
      <c r="E230" s="98" t="s">
        <v>680</v>
      </c>
      <c r="I230" s="98" t="s">
        <v>279</v>
      </c>
      <c r="J230" s="355">
        <v>419160</v>
      </c>
    </row>
    <row r="231" spans="2:10" s="98" customFormat="1" ht="15">
      <c r="B231" s="98" t="e">
        <f>VLOOKUP(C231,[1]!Companies[#Data],3,FALSE)</f>
        <v>#REF!</v>
      </c>
      <c r="C231" s="98" t="s">
        <v>487</v>
      </c>
      <c r="E231" s="98" t="s">
        <v>680</v>
      </c>
      <c r="I231" s="98" t="s">
        <v>279</v>
      </c>
      <c r="J231" s="355">
        <v>2733931.7401395123</v>
      </c>
    </row>
    <row r="232" spans="2:10" s="98" customFormat="1" ht="15">
      <c r="B232" s="98" t="e">
        <f>VLOOKUP(C232,[1]!Companies[#Data],3,FALSE)</f>
        <v>#REF!</v>
      </c>
      <c r="C232" s="98" t="s">
        <v>489</v>
      </c>
      <c r="E232" s="98" t="s">
        <v>680</v>
      </c>
      <c r="I232" s="98" t="s">
        <v>279</v>
      </c>
      <c r="J232" s="355">
        <v>17154762</v>
      </c>
    </row>
    <row r="233" spans="2:10" s="98" customFormat="1" ht="15">
      <c r="B233" s="98" t="e">
        <f>VLOOKUP(C233,[1]!Companies[#Data],3,FALSE)</f>
        <v>#REF!</v>
      </c>
      <c r="C233" s="98" t="s">
        <v>490</v>
      </c>
      <c r="E233" s="98" t="s">
        <v>680</v>
      </c>
      <c r="I233" s="98" t="s">
        <v>279</v>
      </c>
      <c r="J233" s="355">
        <v>7049624.1911999993</v>
      </c>
    </row>
    <row r="234" spans="2:10" s="98" customFormat="1" ht="15">
      <c r="B234" s="98" t="e">
        <f>VLOOKUP(C234,[1]!Companies[#Data],3,FALSE)</f>
        <v>#REF!</v>
      </c>
      <c r="C234" s="98" t="s">
        <v>492</v>
      </c>
      <c r="E234" s="98" t="s">
        <v>680</v>
      </c>
      <c r="I234" s="98" t="s">
        <v>279</v>
      </c>
      <c r="J234" s="355">
        <v>84853767.590000004</v>
      </c>
    </row>
    <row r="235" spans="2:10" s="98" customFormat="1" ht="15">
      <c r="B235" s="98" t="e">
        <f>VLOOKUP(C235,[1]!Companies[#Data],3,FALSE)</f>
        <v>#REF!</v>
      </c>
      <c r="C235" s="98" t="s">
        <v>494</v>
      </c>
      <c r="E235" s="98" t="s">
        <v>680</v>
      </c>
      <c r="I235" s="98" t="s">
        <v>279</v>
      </c>
      <c r="J235" s="355">
        <v>575796327.2234875</v>
      </c>
    </row>
    <row r="236" spans="2:10" s="98" customFormat="1" ht="15">
      <c r="B236" s="98" t="e">
        <f>VLOOKUP(C236,[1]!Companies[#Data],3,FALSE)</f>
        <v>#REF!</v>
      </c>
      <c r="C236" s="98" t="s">
        <v>498</v>
      </c>
      <c r="E236" s="98" t="s">
        <v>680</v>
      </c>
      <c r="I236" s="98" t="s">
        <v>279</v>
      </c>
      <c r="J236" s="355">
        <v>87782838.533800006</v>
      </c>
    </row>
    <row r="237" spans="2:10" s="98" customFormat="1" ht="15">
      <c r="B237" s="98" t="e">
        <f>VLOOKUP(C237,[1]!Companies[#Data],3,FALSE)</f>
        <v>#REF!</v>
      </c>
      <c r="C237" s="98" t="s">
        <v>499</v>
      </c>
      <c r="E237" s="98" t="s">
        <v>680</v>
      </c>
      <c r="I237" s="98" t="s">
        <v>279</v>
      </c>
      <c r="J237" s="355">
        <v>6659762.6348675778</v>
      </c>
    </row>
    <row r="238" spans="2:10" s="98" customFormat="1" ht="15">
      <c r="B238" s="98" t="e">
        <f>VLOOKUP(C238,[1]!Companies[#Data],3,FALSE)</f>
        <v>#REF!</v>
      </c>
      <c r="C238" s="98" t="s">
        <v>500</v>
      </c>
      <c r="E238" s="98" t="s">
        <v>680</v>
      </c>
      <c r="I238" s="98" t="s">
        <v>279</v>
      </c>
      <c r="J238" s="355">
        <v>4473075.0945824999</v>
      </c>
    </row>
    <row r="239" spans="2:10" s="98" customFormat="1" ht="15">
      <c r="B239" s="98" t="e">
        <f>VLOOKUP(C239,[1]!Companies[#Data],3,FALSE)</f>
        <v>#REF!</v>
      </c>
      <c r="C239" s="98" t="s">
        <v>501</v>
      </c>
      <c r="E239" s="98" t="s">
        <v>680</v>
      </c>
      <c r="I239" s="98" t="s">
        <v>279</v>
      </c>
      <c r="J239" s="355">
        <v>14988718.964230703</v>
      </c>
    </row>
    <row r="240" spans="2:10" s="98" customFormat="1" ht="15">
      <c r="B240" s="98" t="e">
        <f>VLOOKUP(C240,[1]!Companies[#Data],3,FALSE)</f>
        <v>#REF!</v>
      </c>
      <c r="C240" s="98" t="s">
        <v>502</v>
      </c>
      <c r="E240" s="98" t="s">
        <v>680</v>
      </c>
      <c r="I240" s="98" t="s">
        <v>279</v>
      </c>
      <c r="J240" s="355">
        <v>170030210.586734</v>
      </c>
    </row>
    <row r="241" spans="2:10" s="98" customFormat="1" ht="15">
      <c r="B241" s="98" t="e">
        <f>VLOOKUP(C241,[1]!Companies[#Data],3,FALSE)</f>
        <v>#REF!</v>
      </c>
      <c r="C241" s="98" t="s">
        <v>503</v>
      </c>
      <c r="E241" s="98" t="s">
        <v>680</v>
      </c>
      <c r="I241" s="98" t="s">
        <v>279</v>
      </c>
      <c r="J241" s="355">
        <v>108057747.61344251</v>
      </c>
    </row>
    <row r="242" spans="2:10" s="98" customFormat="1" ht="15">
      <c r="B242" s="98" t="e">
        <f>VLOOKUP(C242,[1]!Companies[#Data],3,FALSE)</f>
        <v>#REF!</v>
      </c>
      <c r="C242" s="98" t="s">
        <v>504</v>
      </c>
      <c r="E242" s="98" t="s">
        <v>680</v>
      </c>
      <c r="I242" s="98" t="s">
        <v>279</v>
      </c>
      <c r="J242" s="355">
        <v>20771.324298000003</v>
      </c>
    </row>
    <row r="243" spans="2:10" s="98" customFormat="1" ht="15">
      <c r="B243" s="98" t="e">
        <f>VLOOKUP(C243,[1]!Companies[#Data],3,FALSE)</f>
        <v>#REF!</v>
      </c>
      <c r="C243" s="98" t="s">
        <v>506</v>
      </c>
      <c r="E243" s="98" t="s">
        <v>680</v>
      </c>
      <c r="I243" s="98" t="s">
        <v>279</v>
      </c>
      <c r="J243" s="355">
        <v>8023756.234749998</v>
      </c>
    </row>
    <row r="244" spans="2:10" s="98" customFormat="1" ht="15">
      <c r="B244" s="98" t="e">
        <f>VLOOKUP(C244,[1]!Companies[#Data],3,FALSE)</f>
        <v>#REF!</v>
      </c>
      <c r="C244" s="98" t="s">
        <v>507</v>
      </c>
      <c r="E244" s="98" t="s">
        <v>680</v>
      </c>
      <c r="I244" s="98" t="s">
        <v>279</v>
      </c>
      <c r="J244" s="355">
        <v>16994889.886324823</v>
      </c>
    </row>
    <row r="245" spans="2:10" s="98" customFormat="1" ht="15">
      <c r="B245" s="98" t="e">
        <f>VLOOKUP(C245,[1]!Companies[#Data],3,FALSE)</f>
        <v>#REF!</v>
      </c>
      <c r="C245" s="98" t="s">
        <v>508</v>
      </c>
      <c r="E245" s="98" t="s">
        <v>680</v>
      </c>
      <c r="I245" s="98" t="s">
        <v>279</v>
      </c>
      <c r="J245" s="355">
        <v>58687155.382224359</v>
      </c>
    </row>
    <row r="246" spans="2:10" s="98" customFormat="1" ht="15">
      <c r="B246" s="98" t="e">
        <f>VLOOKUP(C246,[1]!Companies[#Data],3,FALSE)</f>
        <v>#REF!</v>
      </c>
      <c r="C246" s="98" t="s">
        <v>509</v>
      </c>
      <c r="E246" s="98" t="s">
        <v>680</v>
      </c>
      <c r="I246" s="98" t="s">
        <v>279</v>
      </c>
      <c r="J246" s="355">
        <v>77.049000000000007</v>
      </c>
    </row>
    <row r="247" spans="2:10" s="98" customFormat="1" ht="15">
      <c r="B247" s="98" t="e">
        <f>VLOOKUP(C247,[1]!Companies[#Data],3,FALSE)</f>
        <v>#REF!</v>
      </c>
      <c r="C247" s="98" t="s">
        <v>509</v>
      </c>
      <c r="E247" s="98" t="s">
        <v>680</v>
      </c>
      <c r="I247" s="98" t="s">
        <v>85</v>
      </c>
      <c r="J247" s="355">
        <v>1101338.4060000002</v>
      </c>
    </row>
    <row r="248" spans="2:10" s="98" customFormat="1" ht="15">
      <c r="B248" s="98" t="e">
        <f>VLOOKUP(C248,[1]!Companies[#Data],3,FALSE)</f>
        <v>#REF!</v>
      </c>
      <c r="C248" s="98" t="s">
        <v>513</v>
      </c>
      <c r="E248" s="98" t="s">
        <v>680</v>
      </c>
      <c r="I248" s="98" t="s">
        <v>279</v>
      </c>
      <c r="J248" s="355">
        <v>2337788.6666549998</v>
      </c>
    </row>
    <row r="249" spans="2:10" s="98" customFormat="1" ht="15">
      <c r="B249" s="98" t="e">
        <f>VLOOKUP(C249,[1]!Companies[#Data],3,FALSE)</f>
        <v>#REF!</v>
      </c>
      <c r="C249" s="98" t="s">
        <v>514</v>
      </c>
      <c r="E249" s="98" t="s">
        <v>680</v>
      </c>
      <c r="I249" s="98" t="s">
        <v>279</v>
      </c>
      <c r="J249" s="355">
        <v>2733931.7401395123</v>
      </c>
    </row>
    <row r="250" spans="2:10" s="98" customFormat="1" ht="15">
      <c r="B250" s="98" t="e">
        <f>VLOOKUP(C250,[1]!Companies[#Data],3,FALSE)</f>
        <v>#REF!</v>
      </c>
      <c r="C250" s="98" t="s">
        <v>515</v>
      </c>
      <c r="E250" s="98" t="s">
        <v>680</v>
      </c>
      <c r="I250" s="98" t="s">
        <v>279</v>
      </c>
      <c r="J250" s="355">
        <v>249381912.02833462</v>
      </c>
    </row>
    <row r="251" spans="2:10" s="98" customFormat="1" ht="15">
      <c r="B251" s="98" t="e">
        <f>VLOOKUP(C251,[1]!Companies[#Data],3,FALSE)</f>
        <v>#REF!</v>
      </c>
      <c r="C251" s="98" t="s">
        <v>518</v>
      </c>
      <c r="E251" s="98" t="s">
        <v>680</v>
      </c>
      <c r="I251" s="98" t="s">
        <v>279</v>
      </c>
      <c r="J251" s="355">
        <v>282992</v>
      </c>
    </row>
    <row r="252" spans="2:10" s="98" customFormat="1" ht="15">
      <c r="B252" s="98" t="e">
        <f>VLOOKUP(C252,[1]!Companies[#Data],3,FALSE)</f>
        <v>#REF!</v>
      </c>
      <c r="C252" s="98" t="s">
        <v>522</v>
      </c>
      <c r="E252" s="98" t="s">
        <v>680</v>
      </c>
      <c r="I252" s="98" t="s">
        <v>279</v>
      </c>
      <c r="J252" s="355">
        <v>22523191.886999998</v>
      </c>
    </row>
    <row r="253" spans="2:10" s="98" customFormat="1" ht="15">
      <c r="B253" s="98" t="e">
        <f>VLOOKUP(C253,[1]!Companies[#Data],3,FALSE)</f>
        <v>#REF!</v>
      </c>
      <c r="C253" s="98" t="s">
        <v>523</v>
      </c>
      <c r="E253" s="98" t="s">
        <v>680</v>
      </c>
      <c r="I253" s="98" t="s">
        <v>279</v>
      </c>
      <c r="J253" s="355">
        <v>4994488.3500000006</v>
      </c>
    </row>
    <row r="254" spans="2:10" s="98" customFormat="1" ht="15">
      <c r="B254" s="98" t="e">
        <f>VLOOKUP(C254,[1]!Companies[#Data],3,FALSE)</f>
        <v>#REF!</v>
      </c>
      <c r="C254" s="98" t="s">
        <v>525</v>
      </c>
      <c r="E254" s="98" t="s">
        <v>680</v>
      </c>
      <c r="I254" s="98" t="s">
        <v>279</v>
      </c>
      <c r="J254" s="355">
        <v>346765.33</v>
      </c>
    </row>
    <row r="255" spans="2:10" s="98" customFormat="1" ht="15">
      <c r="B255" s="98" t="e">
        <f>VLOOKUP(C255,[1]!Companies[#Data],3,FALSE)</f>
        <v>#REF!</v>
      </c>
      <c r="C255" s="98" t="s">
        <v>526</v>
      </c>
      <c r="E255" s="98" t="s">
        <v>680</v>
      </c>
      <c r="I255" s="98" t="s">
        <v>279</v>
      </c>
      <c r="J255" s="355">
        <v>6872790.6619999995</v>
      </c>
    </row>
    <row r="256" spans="2:10" s="98" customFormat="1" ht="15">
      <c r="B256" s="98" t="e">
        <f>VLOOKUP(C256,[1]!Companies[#Data],3,FALSE)</f>
        <v>#REF!</v>
      </c>
      <c r="C256" s="98" t="s">
        <v>522</v>
      </c>
      <c r="E256" s="98" t="s">
        <v>680</v>
      </c>
      <c r="I256" s="98" t="s">
        <v>85</v>
      </c>
      <c r="J256" s="355">
        <v>321383650267.52185</v>
      </c>
    </row>
    <row r="257" spans="2:10" s="98" customFormat="1" ht="15">
      <c r="B257" s="98" t="e">
        <f>VLOOKUP(C257,[1]!Companies[#Data],3,FALSE)</f>
        <v>#REF!</v>
      </c>
      <c r="C257" s="98" t="s">
        <v>447</v>
      </c>
      <c r="E257" s="98" t="s">
        <v>681</v>
      </c>
      <c r="I257" s="98" t="s">
        <v>85</v>
      </c>
      <c r="J257" s="355">
        <v>8926583307.6300011</v>
      </c>
    </row>
    <row r="258" spans="2:10" s="98" customFormat="1" ht="15">
      <c r="B258" s="98" t="e">
        <f>VLOOKUP(C258,[1]!Companies[#Data],3,FALSE)</f>
        <v>#REF!</v>
      </c>
      <c r="C258" s="98" t="s">
        <v>449</v>
      </c>
      <c r="E258" s="98" t="s">
        <v>681</v>
      </c>
      <c r="I258" s="98" t="s">
        <v>85</v>
      </c>
      <c r="J258" s="355">
        <v>333108336</v>
      </c>
    </row>
    <row r="259" spans="2:10" s="98" customFormat="1" ht="15">
      <c r="B259" s="98" t="e">
        <f>VLOOKUP(C259,[1]!Companies[#Data],3,FALSE)</f>
        <v>#REF!</v>
      </c>
      <c r="C259" s="98" t="s">
        <v>458</v>
      </c>
      <c r="E259" s="98" t="s">
        <v>681</v>
      </c>
      <c r="I259" s="98" t="s">
        <v>85</v>
      </c>
      <c r="J259" s="355">
        <v>42573247.899999999</v>
      </c>
    </row>
    <row r="260" spans="2:10" s="98" customFormat="1" ht="15">
      <c r="B260" s="98" t="e">
        <f>VLOOKUP(C260,[1]!Companies[#Data],3,FALSE)</f>
        <v>#REF!</v>
      </c>
      <c r="C260" s="98" t="s">
        <v>463</v>
      </c>
      <c r="E260" s="98" t="s">
        <v>681</v>
      </c>
      <c r="I260" s="98" t="s">
        <v>85</v>
      </c>
      <c r="J260" s="355">
        <v>4537114942</v>
      </c>
    </row>
    <row r="261" spans="2:10" s="98" customFormat="1" ht="15">
      <c r="B261" s="98" t="e">
        <f>VLOOKUP(C261,[1]!Companies[#Data],3,FALSE)</f>
        <v>#REF!</v>
      </c>
      <c r="C261" s="98" t="s">
        <v>468</v>
      </c>
      <c r="E261" s="98" t="s">
        <v>681</v>
      </c>
      <c r="I261" s="98" t="s">
        <v>85</v>
      </c>
      <c r="J261" s="355">
        <v>726780961</v>
      </c>
    </row>
    <row r="262" spans="2:10" s="98" customFormat="1" ht="15">
      <c r="B262" s="98" t="e">
        <f>VLOOKUP(C262,[1]!Companies[#Data],3,FALSE)</f>
        <v>#REF!</v>
      </c>
      <c r="C262" s="98" t="s">
        <v>494</v>
      </c>
      <c r="E262" s="98" t="s">
        <v>681</v>
      </c>
      <c r="I262" s="98" t="s">
        <v>85</v>
      </c>
      <c r="J262" s="355">
        <v>32651733637</v>
      </c>
    </row>
    <row r="263" spans="2:10" s="98" customFormat="1" ht="15">
      <c r="B263" s="98" t="e">
        <f>VLOOKUP(C263,[1]!Companies[#Data],3,FALSE)</f>
        <v>#REF!</v>
      </c>
      <c r="C263" s="98" t="s">
        <v>499</v>
      </c>
      <c r="E263" s="98" t="s">
        <v>681</v>
      </c>
      <c r="I263" s="98" t="s">
        <v>85</v>
      </c>
      <c r="J263" s="355">
        <v>664173908</v>
      </c>
    </row>
    <row r="264" spans="2:10" s="98" customFormat="1" ht="15">
      <c r="B264" s="98" t="e">
        <f>VLOOKUP(C264,[1]!Companies[#Data],3,FALSE)</f>
        <v>#REF!</v>
      </c>
      <c r="C264" s="98" t="s">
        <v>502</v>
      </c>
      <c r="E264" s="98" t="s">
        <v>681</v>
      </c>
      <c r="I264" s="98" t="s">
        <v>85</v>
      </c>
      <c r="J264" s="355">
        <v>13665340</v>
      </c>
    </row>
    <row r="265" spans="2:10" s="98" customFormat="1" ht="15">
      <c r="B265" s="98" t="e">
        <f>VLOOKUP(C265,[1]!Companies[#Data],3,FALSE)</f>
        <v>#REF!</v>
      </c>
      <c r="C265" s="98" t="s">
        <v>503</v>
      </c>
      <c r="E265" s="98" t="s">
        <v>681</v>
      </c>
      <c r="I265" s="98" t="s">
        <v>85</v>
      </c>
      <c r="J265" s="355">
        <v>5464050</v>
      </c>
    </row>
    <row r="266" spans="2:10" s="98" customFormat="1" ht="15">
      <c r="B266" s="98" t="e">
        <f>VLOOKUP(C266,[1]!Companies[#Data],3,FALSE)</f>
        <v>#REF!</v>
      </c>
      <c r="C266" s="98" t="s">
        <v>508</v>
      </c>
      <c r="E266" s="98" t="s">
        <v>681</v>
      </c>
      <c r="I266" s="98" t="s">
        <v>85</v>
      </c>
      <c r="J266" s="355">
        <v>917341245</v>
      </c>
    </row>
    <row r="267" spans="2:10" s="98" customFormat="1" ht="15">
      <c r="B267" s="98" t="e">
        <f>VLOOKUP(C267,[1]!Companies[#Data],3,FALSE)</f>
        <v>#REF!</v>
      </c>
      <c r="C267" s="98" t="s">
        <v>513</v>
      </c>
      <c r="E267" s="98" t="s">
        <v>681</v>
      </c>
      <c r="I267" s="98" t="s">
        <v>85</v>
      </c>
      <c r="J267" s="355">
        <v>54371967</v>
      </c>
    </row>
    <row r="268" spans="2:10" s="98" customFormat="1" ht="15">
      <c r="B268" s="98" t="e">
        <f>VLOOKUP(C268,[1]!Companies[#Data],3,FALSE)</f>
        <v>#REF!</v>
      </c>
      <c r="C268" s="98" t="s">
        <v>515</v>
      </c>
      <c r="E268" s="98" t="s">
        <v>681</v>
      </c>
      <c r="I268" s="98" t="s">
        <v>85</v>
      </c>
      <c r="J268" s="355">
        <v>2703152403</v>
      </c>
    </row>
    <row r="269" spans="2:10" s="98" customFormat="1" ht="15">
      <c r="B269" s="98" t="e">
        <f>VLOOKUP(C269,[1]!Companies[#Data],3,FALSE)</f>
        <v>#REF!</v>
      </c>
      <c r="C269" s="98" t="s">
        <v>522</v>
      </c>
      <c r="E269" s="98" t="s">
        <v>681</v>
      </c>
      <c r="I269" s="98" t="s">
        <v>85</v>
      </c>
      <c r="J269" s="355">
        <v>427413030</v>
      </c>
    </row>
    <row r="270" spans="2:10" s="98" customFormat="1" ht="15">
      <c r="B270" s="98" t="e">
        <f>VLOOKUP(C270,[1]!Companies[#Data],3,FALSE)</f>
        <v>#REF!</v>
      </c>
      <c r="C270" s="98" t="s">
        <v>522</v>
      </c>
      <c r="E270" s="98" t="s">
        <v>681</v>
      </c>
      <c r="I270" s="98" t="s">
        <v>279</v>
      </c>
      <c r="J270" s="355">
        <v>29953.937238813345</v>
      </c>
    </row>
    <row r="271" spans="2:10" s="98" customFormat="1" ht="15">
      <c r="B271" s="98" t="e">
        <f>VLOOKUP(C271,[1]!Companies[#Data],3,FALSE)</f>
        <v>#REF!</v>
      </c>
      <c r="C271" s="98" t="s">
        <v>422</v>
      </c>
      <c r="E271" s="98" t="s">
        <v>682</v>
      </c>
      <c r="I271" s="98" t="s">
        <v>279</v>
      </c>
      <c r="J271" s="355">
        <v>-70651318</v>
      </c>
    </row>
    <row r="272" spans="2:10" s="98" customFormat="1" ht="15">
      <c r="B272" s="98" t="e">
        <f>VLOOKUP(C272,[1]!Companies[#Data],3,FALSE)</f>
        <v>#REF!</v>
      </c>
      <c r="C272" s="98" t="s">
        <v>427</v>
      </c>
      <c r="E272" s="98" t="s">
        <v>682</v>
      </c>
      <c r="I272" s="98" t="s">
        <v>279</v>
      </c>
      <c r="J272" s="355">
        <v>-271975.9283827155</v>
      </c>
    </row>
    <row r="273" spans="2:10" s="98" customFormat="1" ht="15">
      <c r="B273" s="98" t="e">
        <f>VLOOKUP(C273,[1]!Companies[#Data],3,FALSE)</f>
        <v>#REF!</v>
      </c>
      <c r="C273" s="98" t="s">
        <v>429</v>
      </c>
      <c r="E273" s="98" t="s">
        <v>682</v>
      </c>
      <c r="I273" s="98" t="s">
        <v>279</v>
      </c>
      <c r="J273" s="355">
        <v>458696.08355043642</v>
      </c>
    </row>
    <row r="274" spans="2:10" s="98" customFormat="1" ht="15">
      <c r="B274" s="98" t="e">
        <f>VLOOKUP(C274,[1]!Companies[#Data],3,FALSE)</f>
        <v>#REF!</v>
      </c>
      <c r="C274" s="98" t="s">
        <v>434</v>
      </c>
      <c r="E274" s="98" t="s">
        <v>682</v>
      </c>
      <c r="I274" s="98" t="s">
        <v>279</v>
      </c>
      <c r="J274" s="355">
        <v>-59283595</v>
      </c>
    </row>
    <row r="275" spans="2:10" s="98" customFormat="1" ht="15">
      <c r="B275" s="98" t="e">
        <f>VLOOKUP(C275,[1]!Companies[#Data],3,FALSE)</f>
        <v>#REF!</v>
      </c>
      <c r="C275" s="98" t="s">
        <v>440</v>
      </c>
      <c r="E275" s="98" t="s">
        <v>682</v>
      </c>
      <c r="I275" s="98" t="s">
        <v>279</v>
      </c>
      <c r="J275" s="355">
        <v>10470007.849884927</v>
      </c>
    </row>
    <row r="276" spans="2:10" s="98" customFormat="1" ht="15">
      <c r="B276" s="98" t="e">
        <f>VLOOKUP(C276,[1]!Companies[#Data],3,FALSE)</f>
        <v>#REF!</v>
      </c>
      <c r="C276" s="98" t="s">
        <v>440</v>
      </c>
      <c r="E276" s="98" t="s">
        <v>682</v>
      </c>
      <c r="I276" s="98" t="s">
        <v>85</v>
      </c>
      <c r="J276" s="355">
        <v>284462905530.38672</v>
      </c>
    </row>
    <row r="277" spans="2:10" s="98" customFormat="1" ht="15">
      <c r="B277" s="98" t="e">
        <f>VLOOKUP(C277,[1]!Companies[#Data],3,FALSE)</f>
        <v>#REF!</v>
      </c>
      <c r="C277" s="98" t="s">
        <v>445</v>
      </c>
      <c r="E277" s="98" t="s">
        <v>682</v>
      </c>
      <c r="I277" s="98" t="s">
        <v>279</v>
      </c>
      <c r="J277" s="355">
        <v>882194.3493526252</v>
      </c>
    </row>
    <row r="278" spans="2:10" s="98" customFormat="1" ht="15">
      <c r="B278" s="98" t="e">
        <f>VLOOKUP(C278,[1]!Companies[#Data],3,FALSE)</f>
        <v>#REF!</v>
      </c>
      <c r="C278" s="98" t="s">
        <v>446</v>
      </c>
      <c r="E278" s="98" t="s">
        <v>682</v>
      </c>
      <c r="I278" s="98" t="s">
        <v>279</v>
      </c>
      <c r="J278" s="355">
        <v>-29.86255201138556</v>
      </c>
    </row>
    <row r="279" spans="2:10" s="98" customFormat="1" ht="15">
      <c r="B279" s="98" t="e">
        <f>VLOOKUP(C279,[1]!Companies[#Data],3,FALSE)</f>
        <v>#REF!</v>
      </c>
      <c r="C279" s="98" t="s">
        <v>449</v>
      </c>
      <c r="E279" s="98" t="s">
        <v>682</v>
      </c>
      <c r="I279" s="98" t="s">
        <v>279</v>
      </c>
      <c r="J279" s="355">
        <v>120002.08106108941</v>
      </c>
    </row>
    <row r="280" spans="2:10" s="98" customFormat="1" ht="15">
      <c r="B280" s="98" t="e">
        <f>VLOOKUP(C280,[1]!Companies[#Data],3,FALSE)</f>
        <v>#REF!</v>
      </c>
      <c r="C280" s="98" t="s">
        <v>451</v>
      </c>
      <c r="E280" s="98" t="s">
        <v>682</v>
      </c>
      <c r="I280" s="98" t="s">
        <v>279</v>
      </c>
      <c r="J280" s="355">
        <v>1357013.3838256821</v>
      </c>
    </row>
    <row r="281" spans="2:10" s="98" customFormat="1" ht="15">
      <c r="B281" s="98" t="e">
        <f>VLOOKUP(C281,[1]!Companies[#Data],3,FALSE)</f>
        <v>#REF!</v>
      </c>
      <c r="C281" s="98" t="s">
        <v>453</v>
      </c>
      <c r="E281" s="98" t="s">
        <v>682</v>
      </c>
      <c r="I281" s="98" t="s">
        <v>279</v>
      </c>
      <c r="J281" s="355">
        <v>-1053991.09781085</v>
      </c>
    </row>
    <row r="282" spans="2:10" s="98" customFormat="1" ht="15">
      <c r="B282" s="98" t="e">
        <f>VLOOKUP(C282,[1]!Companies[#Data],3,FALSE)</f>
        <v>#REF!</v>
      </c>
      <c r="C282" s="98" t="s">
        <v>455</v>
      </c>
      <c r="E282" s="98" t="s">
        <v>682</v>
      </c>
      <c r="I282" s="98" t="s">
        <v>279</v>
      </c>
      <c r="J282" s="355">
        <v>-28801484.999999993</v>
      </c>
    </row>
    <row r="283" spans="2:10" s="98" customFormat="1" ht="15">
      <c r="B283" s="98" t="e">
        <f>VLOOKUP(C283,[1]!Companies[#Data],3,FALSE)</f>
        <v>#REF!</v>
      </c>
      <c r="C283" s="98" t="s">
        <v>456</v>
      </c>
      <c r="E283" s="98" t="s">
        <v>682</v>
      </c>
      <c r="I283" s="98" t="s">
        <v>279</v>
      </c>
      <c r="J283" s="355">
        <v>313830.77645456791</v>
      </c>
    </row>
    <row r="284" spans="2:10" s="98" customFormat="1" ht="15">
      <c r="B284" s="98" t="e">
        <f>VLOOKUP(C284,[1]!Companies[#Data],3,FALSE)</f>
        <v>#REF!</v>
      </c>
      <c r="C284" s="98" t="s">
        <v>460</v>
      </c>
      <c r="E284" s="98" t="s">
        <v>682</v>
      </c>
      <c r="I284" s="98" t="s">
        <v>279</v>
      </c>
      <c r="J284" s="355">
        <v>75007.86</v>
      </c>
    </row>
    <row r="285" spans="2:10" s="98" customFormat="1" ht="15">
      <c r="B285" s="98" t="e">
        <f>VLOOKUP(C285,[1]!Companies[#Data],3,FALSE)</f>
        <v>#REF!</v>
      </c>
      <c r="C285" s="98" t="s">
        <v>461</v>
      </c>
      <c r="E285" s="98" t="s">
        <v>682</v>
      </c>
      <c r="I285" s="98" t="s">
        <v>279</v>
      </c>
      <c r="J285" s="355">
        <v>13492713</v>
      </c>
    </row>
    <row r="286" spans="2:10" s="98" customFormat="1" ht="15">
      <c r="B286" s="98" t="e">
        <f>VLOOKUP(C286,[1]!Companies[#Data],3,FALSE)</f>
        <v>#REF!</v>
      </c>
      <c r="C286" s="98" t="s">
        <v>465</v>
      </c>
      <c r="E286" s="98" t="s">
        <v>682</v>
      </c>
      <c r="I286" s="98" t="s">
        <v>279</v>
      </c>
      <c r="J286" s="355">
        <v>133.52804937213659</v>
      </c>
    </row>
    <row r="287" spans="2:10" s="98" customFormat="1" ht="15">
      <c r="B287" s="98" t="e">
        <f>VLOOKUP(C287,[1]!Companies[#Data],3,FALSE)</f>
        <v>#REF!</v>
      </c>
      <c r="C287" s="98" t="s">
        <v>468</v>
      </c>
      <c r="E287" s="98" t="s">
        <v>682</v>
      </c>
      <c r="I287" s="98" t="s">
        <v>279</v>
      </c>
      <c r="J287" s="355">
        <v>1584608</v>
      </c>
    </row>
    <row r="288" spans="2:10" s="98" customFormat="1" ht="15">
      <c r="B288" s="98" t="e">
        <f>VLOOKUP(C288,[1]!Companies[#Data],3,FALSE)</f>
        <v>#REF!</v>
      </c>
      <c r="C288" s="98" t="s">
        <v>470</v>
      </c>
      <c r="E288" s="98" t="s">
        <v>682</v>
      </c>
      <c r="I288" s="98" t="s">
        <v>279</v>
      </c>
      <c r="J288" s="355">
        <v>6136222.9753234312</v>
      </c>
    </row>
    <row r="289" spans="2:10" s="98" customFormat="1" ht="15">
      <c r="B289" s="98" t="e">
        <f>VLOOKUP(C289,[1]!Companies[#Data],3,FALSE)</f>
        <v>#REF!</v>
      </c>
      <c r="C289" s="98" t="s">
        <v>472</v>
      </c>
      <c r="E289" s="98" t="s">
        <v>682</v>
      </c>
      <c r="I289" s="98" t="s">
        <v>279</v>
      </c>
      <c r="J289" s="355">
        <v>8027114.6819186741</v>
      </c>
    </row>
    <row r="290" spans="2:10" s="98" customFormat="1" ht="15">
      <c r="B290" s="98" t="e">
        <f>VLOOKUP(C290,[1]!Companies[#Data],3,FALSE)</f>
        <v>#REF!</v>
      </c>
      <c r="C290" s="98" t="s">
        <v>473</v>
      </c>
      <c r="E290" s="98" t="s">
        <v>682</v>
      </c>
      <c r="I290" s="98" t="s">
        <v>279</v>
      </c>
      <c r="J290" s="355">
        <v>-3005277.7312499881</v>
      </c>
    </row>
    <row r="291" spans="2:10" s="98" customFormat="1" ht="15">
      <c r="B291" s="98" t="e">
        <f>VLOOKUP(C291,[1]!Companies[#Data],3,FALSE)</f>
        <v>#REF!</v>
      </c>
      <c r="C291" s="98" t="s">
        <v>475</v>
      </c>
      <c r="E291" s="98" t="s">
        <v>682</v>
      </c>
      <c r="I291" s="98" t="s">
        <v>279</v>
      </c>
      <c r="J291" s="355">
        <v>-206366.54550001025</v>
      </c>
    </row>
    <row r="292" spans="2:10" s="98" customFormat="1" ht="15">
      <c r="B292" s="98" t="e">
        <f>VLOOKUP(C292,[1]!Companies[#Data],3,FALSE)</f>
        <v>#REF!</v>
      </c>
      <c r="C292" s="98" t="s">
        <v>477</v>
      </c>
      <c r="E292" s="98" t="s">
        <v>682</v>
      </c>
      <c r="I292" s="98" t="s">
        <v>279</v>
      </c>
      <c r="J292" s="355">
        <v>-3885511.1</v>
      </c>
    </row>
    <row r="293" spans="2:10" s="98" customFormat="1" ht="15">
      <c r="B293" s="98" t="e">
        <f>VLOOKUP(C293,[1]!Companies[#Data],3,FALSE)</f>
        <v>#REF!</v>
      </c>
      <c r="C293" s="98" t="s">
        <v>479</v>
      </c>
      <c r="E293" s="98" t="s">
        <v>682</v>
      </c>
      <c r="I293" s="98" t="s">
        <v>279</v>
      </c>
      <c r="J293" s="355">
        <v>-13705588.329581693</v>
      </c>
    </row>
    <row r="294" spans="2:10" s="98" customFormat="1" ht="15">
      <c r="B294" s="98" t="e">
        <f>VLOOKUP(C294,[1]!Companies[#Data],3,FALSE)</f>
        <v>#REF!</v>
      </c>
      <c r="C294" s="98" t="s">
        <v>489</v>
      </c>
      <c r="E294" s="98" t="s">
        <v>682</v>
      </c>
      <c r="I294" s="98" t="s">
        <v>279</v>
      </c>
      <c r="J294" s="355">
        <v>46953.54</v>
      </c>
    </row>
    <row r="295" spans="2:10" s="98" customFormat="1" ht="15">
      <c r="B295" s="98" t="e">
        <f>VLOOKUP(C295,[1]!Companies[#Data],3,FALSE)</f>
        <v>#REF!</v>
      </c>
      <c r="C295" s="98" t="s">
        <v>490</v>
      </c>
      <c r="E295" s="98" t="s">
        <v>682</v>
      </c>
      <c r="I295" s="98" t="s">
        <v>279</v>
      </c>
      <c r="J295" s="355">
        <v>-2.0000021904706955E-3</v>
      </c>
    </row>
    <row r="296" spans="2:10" s="98" customFormat="1" ht="15">
      <c r="B296" s="98" t="e">
        <f>VLOOKUP(C296,[1]!Companies[#Data],3,FALSE)</f>
        <v>#REF!</v>
      </c>
      <c r="C296" s="98" t="s">
        <v>494</v>
      </c>
      <c r="E296" s="98" t="s">
        <v>682</v>
      </c>
      <c r="I296" s="98" t="s">
        <v>279</v>
      </c>
      <c r="J296" s="355">
        <v>-8242715</v>
      </c>
    </row>
    <row r="297" spans="2:10" s="98" customFormat="1" ht="15">
      <c r="B297" s="98" t="e">
        <f>VLOOKUP(C297,[1]!Companies[#Data],3,FALSE)</f>
        <v>#REF!</v>
      </c>
      <c r="C297" s="98" t="s">
        <v>496</v>
      </c>
      <c r="E297" s="98" t="s">
        <v>682</v>
      </c>
      <c r="I297" s="98" t="s">
        <v>279</v>
      </c>
      <c r="J297" s="355">
        <v>-3.611914809425798E-3</v>
      </c>
    </row>
    <row r="298" spans="2:10" s="98" customFormat="1" ht="15">
      <c r="B298" s="98" t="e">
        <f>VLOOKUP(C298,[1]!Companies[#Data],3,FALSE)</f>
        <v>#REF!</v>
      </c>
      <c r="C298" s="98" t="s">
        <v>498</v>
      </c>
      <c r="E298" s="98" t="s">
        <v>682</v>
      </c>
      <c r="I298" s="98" t="s">
        <v>279</v>
      </c>
      <c r="J298" s="355">
        <v>396731.02353035286</v>
      </c>
    </row>
    <row r="299" spans="2:10" s="98" customFormat="1" ht="15">
      <c r="B299" s="98" t="e">
        <f>VLOOKUP(C299,[1]!Companies[#Data],3,FALSE)</f>
        <v>#REF!</v>
      </c>
      <c r="C299" s="98" t="s">
        <v>500</v>
      </c>
      <c r="E299" s="98" t="s">
        <v>682</v>
      </c>
      <c r="I299" s="98" t="s">
        <v>279</v>
      </c>
      <c r="J299" s="355">
        <v>-2198068.4410697198</v>
      </c>
    </row>
    <row r="300" spans="2:10" s="98" customFormat="1" ht="15">
      <c r="B300" s="98" t="e">
        <f>VLOOKUP(C300,[1]!Companies[#Data],3,FALSE)</f>
        <v>#REF!</v>
      </c>
      <c r="C300" s="98" t="s">
        <v>502</v>
      </c>
      <c r="E300" s="98" t="s">
        <v>682</v>
      </c>
      <c r="I300" s="98" t="s">
        <v>279</v>
      </c>
      <c r="J300" s="355">
        <v>7.8511849958449602</v>
      </c>
    </row>
    <row r="301" spans="2:10" s="98" customFormat="1" ht="15">
      <c r="B301" s="98" t="e">
        <f>VLOOKUP(C301,[1]!Companies[#Data],3,FALSE)</f>
        <v>#REF!</v>
      </c>
      <c r="C301" s="98" t="s">
        <v>504</v>
      </c>
      <c r="E301" s="98" t="s">
        <v>682</v>
      </c>
      <c r="I301" s="98" t="s">
        <v>279</v>
      </c>
      <c r="J301" s="355">
        <v>0.56330154463648796</v>
      </c>
    </row>
    <row r="302" spans="2:10" s="98" customFormat="1" ht="15">
      <c r="B302" s="98" t="e">
        <f>VLOOKUP(C302,[1]!Companies[#Data],3,FALSE)</f>
        <v>#REF!</v>
      </c>
      <c r="C302" s="98" t="s">
        <v>507</v>
      </c>
      <c r="E302" s="98" t="s">
        <v>682</v>
      </c>
      <c r="I302" s="98" t="s">
        <v>279</v>
      </c>
      <c r="J302" s="355">
        <v>-9697195.5199888591</v>
      </c>
    </row>
    <row r="303" spans="2:10" s="98" customFormat="1" ht="15">
      <c r="B303" s="98" t="e">
        <f>VLOOKUP(C303,[1]!Companies[#Data],3,FALSE)</f>
        <v>#REF!</v>
      </c>
      <c r="C303" s="98" t="s">
        <v>508</v>
      </c>
      <c r="E303" s="98" t="s">
        <v>682</v>
      </c>
      <c r="I303" s="98" t="s">
        <v>279</v>
      </c>
      <c r="J303" s="355">
        <v>-232.63232433795929</v>
      </c>
    </row>
    <row r="304" spans="2:10" s="98" customFormat="1" ht="15">
      <c r="B304" s="98" t="e">
        <f>VLOOKUP(C304,[1]!Companies[#Data],3,FALSE)</f>
        <v>#REF!</v>
      </c>
      <c r="C304" s="98" t="s">
        <v>515</v>
      </c>
      <c r="E304" s="98" t="s">
        <v>682</v>
      </c>
      <c r="I304" s="98" t="s">
        <v>279</v>
      </c>
      <c r="J304" s="355">
        <v>15202284.74813208</v>
      </c>
    </row>
    <row r="305" spans="2:10" s="98" customFormat="1" ht="15">
      <c r="B305" s="98" t="e">
        <f>VLOOKUP(C305,[1]!Companies[#Data],3,FALSE)</f>
        <v>#REF!</v>
      </c>
      <c r="C305" s="98" t="s">
        <v>520</v>
      </c>
      <c r="E305" s="98" t="s">
        <v>682</v>
      </c>
      <c r="I305" s="98" t="s">
        <v>279</v>
      </c>
      <c r="J305" s="355">
        <v>13.345198299735785</v>
      </c>
    </row>
    <row r="306" spans="2:10" s="98" customFormat="1" ht="15">
      <c r="B306" s="98" t="e">
        <f>VLOOKUP(C306,[1]!Companies[#Data],3,FALSE)</f>
        <v>#REF!</v>
      </c>
      <c r="C306" s="98" t="s">
        <v>522</v>
      </c>
      <c r="E306" s="98" t="s">
        <v>682</v>
      </c>
      <c r="I306" s="98" t="s">
        <v>279</v>
      </c>
      <c r="J306" s="355">
        <v>-886244.8200000003</v>
      </c>
    </row>
    <row r="307" spans="2:10" s="98" customFormat="1" ht="15">
      <c r="B307" s="98" t="e">
        <f>VLOOKUP(C307,[1]!Companies[#Data],3,FALSE)</f>
        <v>#REF!</v>
      </c>
      <c r="C307" s="98" t="s">
        <v>523</v>
      </c>
      <c r="E307" s="98" t="s">
        <v>682</v>
      </c>
      <c r="I307" s="98" t="s">
        <v>279</v>
      </c>
      <c r="J307" s="355">
        <v>1751560.64</v>
      </c>
    </row>
    <row r="308" spans="2:10" s="98" customFormat="1" ht="15">
      <c r="B308" s="98" t="e">
        <f>VLOOKUP(C308,[1]!Companies[#Data],3,FALSE)</f>
        <v>#REF!</v>
      </c>
      <c r="C308" s="98" t="s">
        <v>520</v>
      </c>
      <c r="E308" s="98" t="s">
        <v>682</v>
      </c>
      <c r="I308" s="98" t="s">
        <v>85</v>
      </c>
      <c r="J308" s="355">
        <v>190422.76799091292</v>
      </c>
    </row>
    <row r="309" spans="2:10" s="98" customFormat="1" ht="15">
      <c r="B309" s="98" t="e">
        <f>VLOOKUP(C309,[1]!Companies[#Data],3,FALSE)</f>
        <v>#REF!</v>
      </c>
      <c r="C309" s="98" t="s">
        <v>522</v>
      </c>
      <c r="E309" s="98" t="s">
        <v>682</v>
      </c>
      <c r="I309" s="98" t="s">
        <v>85</v>
      </c>
      <c r="J309" s="355">
        <v>-12645836199.028204</v>
      </c>
    </row>
    <row r="310" spans="2:10" s="98" customFormat="1" ht="15">
      <c r="B310" s="98" t="e">
        <f>VLOOKUP(C310,[1]!Companies[#Data],3,FALSE)</f>
        <v>#REF!</v>
      </c>
      <c r="C310" s="98" t="s">
        <v>422</v>
      </c>
      <c r="E310" s="98" t="s">
        <v>683</v>
      </c>
      <c r="I310" s="98" t="s">
        <v>279</v>
      </c>
      <c r="J310" s="355">
        <v>-4490772.58</v>
      </c>
    </row>
    <row r="311" spans="2:10" s="98" customFormat="1" ht="15">
      <c r="B311" s="98" t="e">
        <f>VLOOKUP(C311,[1]!Companies[#Data],3,FALSE)</f>
        <v>#REF!</v>
      </c>
      <c r="C311" s="98" t="s">
        <v>427</v>
      </c>
      <c r="E311" s="98" t="s">
        <v>683</v>
      </c>
      <c r="I311" s="98" t="s">
        <v>279</v>
      </c>
      <c r="J311" s="355">
        <v>-281978.7385495308</v>
      </c>
    </row>
    <row r="312" spans="2:10" s="98" customFormat="1" ht="15">
      <c r="B312" s="98" t="e">
        <f>VLOOKUP(C312,[1]!Companies[#Data],3,FALSE)</f>
        <v>#REF!</v>
      </c>
      <c r="C312" s="98" t="s">
        <v>429</v>
      </c>
      <c r="E312" s="98" t="s">
        <v>683</v>
      </c>
      <c r="I312" s="98" t="s">
        <v>279</v>
      </c>
      <c r="J312" s="355">
        <v>1869.6244740679736</v>
      </c>
    </row>
    <row r="313" spans="2:10" s="98" customFormat="1" ht="15">
      <c r="B313" s="98" t="e">
        <f>VLOOKUP(C313,[1]!Companies[#Data],3,FALSE)</f>
        <v>#REF!</v>
      </c>
      <c r="C313" s="98" t="s">
        <v>434</v>
      </c>
      <c r="E313" s="98" t="s">
        <v>683</v>
      </c>
      <c r="I313" s="98" t="s">
        <v>279</v>
      </c>
      <c r="J313" s="355">
        <v>94493677</v>
      </c>
    </row>
    <row r="314" spans="2:10" s="98" customFormat="1" ht="15">
      <c r="B314" s="98" t="e">
        <f>VLOOKUP(C314,[1]!Companies[#Data],3,FALSE)</f>
        <v>#REF!</v>
      </c>
      <c r="C314" s="98" t="s">
        <v>440</v>
      </c>
      <c r="E314" s="98" t="s">
        <v>683</v>
      </c>
      <c r="I314" s="98" t="s">
        <v>279</v>
      </c>
      <c r="J314" s="355">
        <v>3326975.6074628578</v>
      </c>
    </row>
    <row r="315" spans="2:10" s="98" customFormat="1" ht="15">
      <c r="B315" s="98" t="e">
        <f>VLOOKUP(C315,[1]!Companies[#Data],3,FALSE)</f>
        <v>#REF!</v>
      </c>
      <c r="C315" s="98" t="s">
        <v>442</v>
      </c>
      <c r="E315" s="98" t="s">
        <v>683</v>
      </c>
      <c r="I315" s="98" t="s">
        <v>279</v>
      </c>
      <c r="J315" s="355">
        <v>5793612.1161438487</v>
      </c>
    </row>
    <row r="316" spans="2:10" s="98" customFormat="1" ht="15">
      <c r="B316" s="98" t="e">
        <f>VLOOKUP(C316,[1]!Companies[#Data],3,FALSE)</f>
        <v>#REF!</v>
      </c>
      <c r="C316" s="98" t="s">
        <v>444</v>
      </c>
      <c r="E316" s="98" t="s">
        <v>683</v>
      </c>
      <c r="I316" s="98" t="s">
        <v>279</v>
      </c>
      <c r="J316" s="355">
        <v>31761.279672256602</v>
      </c>
    </row>
    <row r="317" spans="2:10" s="98" customFormat="1" ht="15">
      <c r="B317" s="98" t="e">
        <f>VLOOKUP(C317,[1]!Companies[#Data],3,FALSE)</f>
        <v>#REF!</v>
      </c>
      <c r="C317" s="98" t="s">
        <v>445</v>
      </c>
      <c r="E317" s="98" t="s">
        <v>683</v>
      </c>
      <c r="I317" s="98" t="s">
        <v>279</v>
      </c>
      <c r="J317" s="355">
        <v>147937.20174656218</v>
      </c>
    </row>
    <row r="318" spans="2:10" s="98" customFormat="1" ht="15">
      <c r="B318" s="98" t="e">
        <f>VLOOKUP(C318,[1]!Companies[#Data],3,FALSE)</f>
        <v>#REF!</v>
      </c>
      <c r="C318" s="98" t="s">
        <v>446</v>
      </c>
      <c r="E318" s="98" t="s">
        <v>683</v>
      </c>
      <c r="I318" s="98" t="s">
        <v>279</v>
      </c>
      <c r="J318" s="355">
        <v>20656.157826016992</v>
      </c>
    </row>
    <row r="319" spans="2:10" s="98" customFormat="1" ht="15">
      <c r="B319" s="98" t="e">
        <f>VLOOKUP(C319,[1]!Companies[#Data],3,FALSE)</f>
        <v>#REF!</v>
      </c>
      <c r="C319" s="98" t="s">
        <v>440</v>
      </c>
      <c r="E319" s="98" t="s">
        <v>683</v>
      </c>
      <c r="I319" s="98" t="s">
        <v>85</v>
      </c>
      <c r="J319" s="355">
        <v>47555789333.074089</v>
      </c>
    </row>
    <row r="320" spans="2:10" s="98" customFormat="1" ht="15">
      <c r="B320" s="98" t="e">
        <f>VLOOKUP(C320,[1]!Companies[#Data],3,FALSE)</f>
        <v>#REF!</v>
      </c>
      <c r="C320" s="98" t="s">
        <v>455</v>
      </c>
      <c r="E320" s="98" t="s">
        <v>683</v>
      </c>
      <c r="I320" s="98" t="s">
        <v>279</v>
      </c>
      <c r="J320" s="355">
        <v>-2231097.71</v>
      </c>
    </row>
    <row r="321" spans="2:10" s="98" customFormat="1" ht="15">
      <c r="B321" s="98" t="e">
        <f>VLOOKUP(C321,[1]!Companies[#Data],3,FALSE)</f>
        <v>#REF!</v>
      </c>
      <c r="C321" s="98" t="s">
        <v>456</v>
      </c>
      <c r="E321" s="98" t="s">
        <v>683</v>
      </c>
      <c r="I321" s="98" t="s">
        <v>279</v>
      </c>
      <c r="J321" s="355">
        <v>296353.63839669584</v>
      </c>
    </row>
    <row r="322" spans="2:10" s="98" customFormat="1" ht="15">
      <c r="B322" s="98" t="e">
        <f>VLOOKUP(C322,[1]!Companies[#Data],3,FALSE)</f>
        <v>#REF!</v>
      </c>
      <c r="C322" s="98" t="s">
        <v>463</v>
      </c>
      <c r="E322" s="98" t="s">
        <v>683</v>
      </c>
      <c r="I322" s="98" t="s">
        <v>279</v>
      </c>
      <c r="J322" s="355">
        <v>51781946.197487101</v>
      </c>
    </row>
    <row r="323" spans="2:10" s="98" customFormat="1" ht="15">
      <c r="B323" s="98" t="e">
        <f>VLOOKUP(C323,[1]!Companies[#Data],3,FALSE)</f>
        <v>#REF!</v>
      </c>
      <c r="C323" s="98" t="s">
        <v>465</v>
      </c>
      <c r="E323" s="98" t="s">
        <v>683</v>
      </c>
      <c r="I323" s="98" t="s">
        <v>279</v>
      </c>
      <c r="J323" s="355">
        <v>51845470.931368023</v>
      </c>
    </row>
    <row r="324" spans="2:10" s="98" customFormat="1" ht="15">
      <c r="B324" s="98" t="e">
        <f>VLOOKUP(C324,[1]!Companies[#Data],3,FALSE)</f>
        <v>#REF!</v>
      </c>
      <c r="C324" s="98" t="s">
        <v>468</v>
      </c>
      <c r="E324" s="98" t="s">
        <v>683</v>
      </c>
      <c r="I324" s="98" t="s">
        <v>279</v>
      </c>
      <c r="J324" s="355">
        <v>1192197</v>
      </c>
    </row>
    <row r="325" spans="2:10" s="98" customFormat="1" ht="15">
      <c r="B325" s="98" t="e">
        <f>VLOOKUP(C325,[1]!Companies[#Data],3,FALSE)</f>
        <v>#REF!</v>
      </c>
      <c r="C325" s="98" t="s">
        <v>470</v>
      </c>
      <c r="E325" s="98" t="s">
        <v>683</v>
      </c>
      <c r="I325" s="98" t="s">
        <v>279</v>
      </c>
      <c r="J325" s="355">
        <v>-342089.33870434453</v>
      </c>
    </row>
    <row r="326" spans="2:10" s="98" customFormat="1" ht="15">
      <c r="B326" s="98" t="e">
        <f>VLOOKUP(C326,[1]!Companies[#Data],3,FALSE)</f>
        <v>#REF!</v>
      </c>
      <c r="C326" s="98" t="s">
        <v>472</v>
      </c>
      <c r="E326" s="98" t="s">
        <v>683</v>
      </c>
      <c r="I326" s="98" t="s">
        <v>279</v>
      </c>
      <c r="J326" s="355">
        <v>15542083.99117602</v>
      </c>
    </row>
    <row r="327" spans="2:10" s="98" customFormat="1" ht="15">
      <c r="B327" s="98" t="e">
        <f>VLOOKUP(C327,[1]!Companies[#Data],3,FALSE)</f>
        <v>#REF!</v>
      </c>
      <c r="C327" s="98" t="s">
        <v>477</v>
      </c>
      <c r="E327" s="98" t="s">
        <v>683</v>
      </c>
      <c r="I327" s="98" t="s">
        <v>279</v>
      </c>
      <c r="J327" s="355">
        <v>3164447</v>
      </c>
    </row>
    <row r="328" spans="2:10" s="98" customFormat="1" ht="15">
      <c r="B328" s="98" t="e">
        <f>VLOOKUP(C328,[1]!Companies[#Data],3,FALSE)</f>
        <v>#REF!</v>
      </c>
      <c r="C328" s="98" t="s">
        <v>479</v>
      </c>
      <c r="E328" s="98" t="s">
        <v>683</v>
      </c>
      <c r="I328" s="98" t="s">
        <v>279</v>
      </c>
      <c r="J328" s="355">
        <v>-325111.89402213198</v>
      </c>
    </row>
    <row r="329" spans="2:10" s="98" customFormat="1" ht="15">
      <c r="B329" s="98" t="e">
        <f>VLOOKUP(C329,[1]!Companies[#Data],3,FALSE)</f>
        <v>#REF!</v>
      </c>
      <c r="C329" s="98" t="s">
        <v>480</v>
      </c>
      <c r="E329" s="98" t="s">
        <v>683</v>
      </c>
      <c r="I329" s="98" t="s">
        <v>279</v>
      </c>
      <c r="J329" s="355">
        <v>-826993.370307495</v>
      </c>
    </row>
    <row r="330" spans="2:10" s="98" customFormat="1" ht="15">
      <c r="B330" s="98" t="e">
        <f>VLOOKUP(C330,[1]!Companies[#Data],3,FALSE)</f>
        <v>#REF!</v>
      </c>
      <c r="C330" s="98" t="s">
        <v>482</v>
      </c>
      <c r="E330" s="98" t="s">
        <v>683</v>
      </c>
      <c r="I330" s="98" t="s">
        <v>279</v>
      </c>
      <c r="J330" s="355">
        <v>45773.354049926078</v>
      </c>
    </row>
    <row r="331" spans="2:10" s="98" customFormat="1" ht="15">
      <c r="B331" s="98" t="e">
        <f>VLOOKUP(C331,[1]!Companies[#Data],3,FALSE)</f>
        <v>#REF!</v>
      </c>
      <c r="C331" s="98" t="s">
        <v>489</v>
      </c>
      <c r="E331" s="98" t="s">
        <v>683</v>
      </c>
      <c r="I331" s="98" t="s">
        <v>279</v>
      </c>
      <c r="J331" s="355">
        <v>887520.71</v>
      </c>
    </row>
    <row r="332" spans="2:10" s="98" customFormat="1" ht="15">
      <c r="B332" s="98" t="e">
        <f>VLOOKUP(C332,[1]!Companies[#Data],3,FALSE)</f>
        <v>#REF!</v>
      </c>
      <c r="C332" s="98" t="s">
        <v>490</v>
      </c>
      <c r="E332" s="98" t="s">
        <v>683</v>
      </c>
      <c r="I332" s="98" t="s">
        <v>279</v>
      </c>
      <c r="J332" s="355">
        <v>2901711.8155541955</v>
      </c>
    </row>
    <row r="333" spans="2:10" s="98" customFormat="1" ht="15">
      <c r="B333" s="98" t="e">
        <f>VLOOKUP(C333,[1]!Companies[#Data],3,FALSE)</f>
        <v>#REF!</v>
      </c>
      <c r="C333" s="98" t="s">
        <v>492</v>
      </c>
      <c r="E333" s="98" t="s">
        <v>683</v>
      </c>
      <c r="I333" s="98" t="s">
        <v>279</v>
      </c>
      <c r="J333" s="355">
        <v>-861367.42982630094</v>
      </c>
    </row>
    <row r="334" spans="2:10" s="98" customFormat="1" ht="15">
      <c r="B334" s="98" t="e">
        <f>VLOOKUP(C334,[1]!Companies[#Data],3,FALSE)</f>
        <v>#REF!</v>
      </c>
      <c r="C334" s="98" t="s">
        <v>494</v>
      </c>
      <c r="E334" s="98" t="s">
        <v>683</v>
      </c>
      <c r="I334" s="98" t="s">
        <v>279</v>
      </c>
      <c r="J334" s="355">
        <v>-22885674</v>
      </c>
    </row>
    <row r="335" spans="2:10" s="98" customFormat="1" ht="15">
      <c r="B335" s="98" t="e">
        <f>VLOOKUP(C335,[1]!Companies[#Data],3,FALSE)</f>
        <v>#REF!</v>
      </c>
      <c r="C335" s="98" t="s">
        <v>498</v>
      </c>
      <c r="E335" s="98" t="s">
        <v>683</v>
      </c>
      <c r="I335" s="98" t="s">
        <v>279</v>
      </c>
      <c r="J335" s="355">
        <v>280498.07623650541</v>
      </c>
    </row>
    <row r="336" spans="2:10" s="98" customFormat="1" ht="15">
      <c r="B336" s="98" t="e">
        <f>VLOOKUP(C336,[1]!Companies[#Data],3,FALSE)</f>
        <v>#REF!</v>
      </c>
      <c r="C336" s="98" t="s">
        <v>499</v>
      </c>
      <c r="E336" s="98" t="s">
        <v>683</v>
      </c>
      <c r="I336" s="98" t="s">
        <v>279</v>
      </c>
      <c r="J336" s="355">
        <v>2108822.1498553813</v>
      </c>
    </row>
    <row r="337" spans="2:10" s="98" customFormat="1" ht="15">
      <c r="B337" s="98" t="e">
        <f>VLOOKUP(C337,[1]!Companies[#Data],3,FALSE)</f>
        <v>#REF!</v>
      </c>
      <c r="C337" s="98" t="s">
        <v>500</v>
      </c>
      <c r="E337" s="98" t="s">
        <v>683</v>
      </c>
      <c r="I337" s="98" t="s">
        <v>279</v>
      </c>
      <c r="J337" s="355">
        <v>-1698400.3484197101</v>
      </c>
    </row>
    <row r="338" spans="2:10" s="98" customFormat="1" ht="15">
      <c r="B338" s="98" t="e">
        <f>VLOOKUP(C338,[1]!Companies[#Data],3,FALSE)</f>
        <v>#REF!</v>
      </c>
      <c r="C338" s="98" t="s">
        <v>504</v>
      </c>
      <c r="E338" s="98" t="s">
        <v>683</v>
      </c>
      <c r="I338" s="98" t="s">
        <v>279</v>
      </c>
      <c r="J338" s="355">
        <v>8.5112100030855481E-2</v>
      </c>
    </row>
    <row r="339" spans="2:10" s="98" customFormat="1" ht="15">
      <c r="B339" s="98" t="e">
        <f>VLOOKUP(C339,[1]!Companies[#Data],3,FALSE)</f>
        <v>#REF!</v>
      </c>
      <c r="C339" s="98" t="s">
        <v>507</v>
      </c>
      <c r="E339" s="98" t="s">
        <v>683</v>
      </c>
      <c r="I339" s="98" t="s">
        <v>279</v>
      </c>
      <c r="J339" s="355">
        <v>-684928.121910093</v>
      </c>
    </row>
    <row r="340" spans="2:10" s="98" customFormat="1" ht="15">
      <c r="B340" s="98" t="e">
        <f>VLOOKUP(C340,[1]!Companies[#Data],3,FALSE)</f>
        <v>#REF!</v>
      </c>
      <c r="C340" s="98" t="s">
        <v>515</v>
      </c>
      <c r="E340" s="98" t="s">
        <v>683</v>
      </c>
      <c r="I340" s="98" t="s">
        <v>279</v>
      </c>
      <c r="J340" s="355">
        <v>64483467.24704808</v>
      </c>
    </row>
    <row r="341" spans="2:10" s="98" customFormat="1" ht="15">
      <c r="B341" s="98" t="e">
        <f>VLOOKUP(C341,[1]!Companies[#Data],3,FALSE)</f>
        <v>#REF!</v>
      </c>
      <c r="C341" s="98" t="s">
        <v>516</v>
      </c>
      <c r="E341" s="98" t="s">
        <v>683</v>
      </c>
      <c r="I341" s="98" t="s">
        <v>279</v>
      </c>
      <c r="J341" s="355">
        <v>4644220</v>
      </c>
    </row>
    <row r="342" spans="2:10" s="98" customFormat="1" ht="15">
      <c r="B342" s="98" t="e">
        <f>VLOOKUP(C342,[1]!Companies[#Data],3,FALSE)</f>
        <v>#REF!</v>
      </c>
      <c r="C342" s="98" t="s">
        <v>522</v>
      </c>
      <c r="E342" s="98" t="s">
        <v>683</v>
      </c>
      <c r="I342" s="98" t="s">
        <v>279</v>
      </c>
      <c r="J342" s="355">
        <v>-4700960.0661596647</v>
      </c>
    </row>
    <row r="343" spans="2:10" s="98" customFormat="1" ht="15">
      <c r="B343" s="98" t="e">
        <f>VLOOKUP(C343,[1]!Companies[#Data],3,FALSE)</f>
        <v>#REF!</v>
      </c>
      <c r="C343" s="98" t="s">
        <v>523</v>
      </c>
      <c r="E343" s="98" t="s">
        <v>683</v>
      </c>
      <c r="I343" s="98" t="s">
        <v>279</v>
      </c>
      <c r="J343" s="355">
        <v>-130035.95350048169</v>
      </c>
    </row>
    <row r="344" spans="2:10" s="98" customFormat="1" ht="15">
      <c r="B344" s="98" t="e">
        <f>VLOOKUP(C344,[1]!Companies[#Data],3,FALSE)</f>
        <v>#REF!</v>
      </c>
      <c r="C344" s="98" t="s">
        <v>526</v>
      </c>
      <c r="E344" s="98" t="s">
        <v>683</v>
      </c>
      <c r="I344" s="98" t="s">
        <v>279</v>
      </c>
      <c r="J344" s="355">
        <v>12506348.821054</v>
      </c>
    </row>
    <row r="345" spans="2:10" s="98" customFormat="1" ht="15">
      <c r="B345" s="98" t="e">
        <f>VLOOKUP(C345,[1]!Companies[#Data],3,FALSE)</f>
        <v>#REF!</v>
      </c>
      <c r="C345" s="98" t="s">
        <v>522</v>
      </c>
      <c r="E345" s="98" t="s">
        <v>683</v>
      </c>
      <c r="I345" s="98" t="s">
        <v>85</v>
      </c>
      <c r="J345" s="355">
        <v>-67078046193.632919</v>
      </c>
    </row>
    <row r="346" spans="2:10" s="98" customFormat="1" ht="15">
      <c r="B346" s="98" t="e">
        <f>VLOOKUP(C346,[1]!Companies[#Data],3,FALSE)</f>
        <v>#REF!</v>
      </c>
      <c r="C346" s="98" t="s">
        <v>456</v>
      </c>
      <c r="E346" s="98" t="s">
        <v>684</v>
      </c>
      <c r="I346" s="98" t="s">
        <v>279</v>
      </c>
      <c r="J346" s="355">
        <v>250000</v>
      </c>
    </row>
    <row r="347" spans="2:10" s="98" customFormat="1" ht="15">
      <c r="B347" s="98" t="e">
        <f>VLOOKUP(C347,[1]!Companies[#Data],3,FALSE)</f>
        <v>#REF!</v>
      </c>
      <c r="C347" s="98" t="s">
        <v>460</v>
      </c>
      <c r="E347" s="98" t="s">
        <v>684</v>
      </c>
      <c r="I347" s="98" t="s">
        <v>279</v>
      </c>
      <c r="J347" s="355">
        <v>2750000</v>
      </c>
    </row>
    <row r="348" spans="2:10" s="98" customFormat="1" ht="15">
      <c r="B348" s="98" t="e">
        <f>VLOOKUP(C348,[1]!Companies[#Data],3,FALSE)</f>
        <v>#REF!</v>
      </c>
      <c r="C348" s="98" t="s">
        <v>465</v>
      </c>
      <c r="E348" s="98" t="s">
        <v>684</v>
      </c>
      <c r="I348" s="98" t="s">
        <v>279</v>
      </c>
      <c r="J348" s="355">
        <v>4000000</v>
      </c>
    </row>
    <row r="349" spans="2:10" s="98" customFormat="1" ht="15">
      <c r="B349" s="98" t="e">
        <f>VLOOKUP(C349,[1]!Companies[#Data],3,FALSE)</f>
        <v>#REF!</v>
      </c>
      <c r="C349" s="98" t="s">
        <v>475</v>
      </c>
      <c r="E349" s="98" t="s">
        <v>684</v>
      </c>
      <c r="I349" s="98" t="s">
        <v>279</v>
      </c>
      <c r="J349" s="355">
        <v>1500000</v>
      </c>
    </row>
    <row r="350" spans="2:10" s="98" customFormat="1" ht="15">
      <c r="B350" s="98" t="e">
        <f>VLOOKUP(C350,[1]!Companies[#Data],3,FALSE)</f>
        <v>#REF!</v>
      </c>
      <c r="C350" s="98" t="s">
        <v>494</v>
      </c>
      <c r="E350" s="98" t="s">
        <v>684</v>
      </c>
      <c r="I350" s="98" t="s">
        <v>279</v>
      </c>
      <c r="J350" s="355">
        <v>1500000</v>
      </c>
    </row>
    <row r="351" spans="2:10" s="98" customFormat="1" ht="15">
      <c r="B351" s="98" t="e">
        <f>VLOOKUP(C351,[1]!Companies[#Data],3,FALSE)</f>
        <v>#REF!</v>
      </c>
      <c r="C351" s="98" t="s">
        <v>447</v>
      </c>
      <c r="E351" s="98" t="s">
        <v>685</v>
      </c>
      <c r="I351" s="98" t="s">
        <v>279</v>
      </c>
      <c r="J351" s="355">
        <v>784000000</v>
      </c>
    </row>
    <row r="352" spans="2:10" s="98" customFormat="1" ht="15">
      <c r="B352" s="98" t="e">
        <f>VLOOKUP(C352,[1]!Companies[#Data],3,FALSE)</f>
        <v>#REF!</v>
      </c>
      <c r="C352" s="98" t="s">
        <v>496</v>
      </c>
      <c r="E352" s="98" t="s">
        <v>685</v>
      </c>
      <c r="I352" s="98" t="s">
        <v>279</v>
      </c>
      <c r="J352" s="355">
        <v>1500000</v>
      </c>
    </row>
    <row r="353" spans="2:10" s="98" customFormat="1" ht="15">
      <c r="B353" s="98" t="e">
        <f>VLOOKUP(C353,[1]!Companies[#Data],3,FALSE)</f>
        <v>#REF!</v>
      </c>
      <c r="C353" s="98" t="s">
        <v>504</v>
      </c>
      <c r="E353" s="98" t="s">
        <v>685</v>
      </c>
      <c r="I353" s="98" t="s">
        <v>279</v>
      </c>
      <c r="J353" s="355">
        <v>500000</v>
      </c>
    </row>
    <row r="354" spans="2:10" s="98" customFormat="1" ht="15">
      <c r="B354" s="98" t="e">
        <f>VLOOKUP(C354,[1]!Companies[#Data],3,FALSE)</f>
        <v>#REF!</v>
      </c>
      <c r="C354" s="98" t="s">
        <v>506</v>
      </c>
      <c r="E354" s="98" t="s">
        <v>685</v>
      </c>
      <c r="I354" s="98" t="s">
        <v>279</v>
      </c>
      <c r="J354" s="355">
        <v>10000000</v>
      </c>
    </row>
    <row r="355" spans="2:10" s="98" customFormat="1" ht="15">
      <c r="B355" s="98" t="e">
        <f>VLOOKUP(C355,[1]!Companies[#Data],3,FALSE)</f>
        <v>#REF!</v>
      </c>
      <c r="C355" s="98" t="s">
        <v>509</v>
      </c>
      <c r="E355" s="98" t="s">
        <v>685</v>
      </c>
      <c r="I355" s="98" t="s">
        <v>279</v>
      </c>
      <c r="J355" s="355">
        <v>828</v>
      </c>
    </row>
    <row r="356" spans="2:10" s="98" customFormat="1" ht="15">
      <c r="B356" s="98" t="e">
        <f>VLOOKUP(C356,[1]!Companies[#Data],3,FALSE)</f>
        <v>#REF!</v>
      </c>
      <c r="C356" s="98" t="s">
        <v>513</v>
      </c>
      <c r="E356" s="98" t="s">
        <v>685</v>
      </c>
      <c r="I356" s="98" t="s">
        <v>279</v>
      </c>
      <c r="J356" s="355">
        <v>1200000</v>
      </c>
    </row>
    <row r="357" spans="2:10" s="98" customFormat="1" ht="15">
      <c r="B357" s="98" t="e">
        <f>VLOOKUP(C357,[1]!Companies[#Data],3,FALSE)</f>
        <v>#REF!</v>
      </c>
      <c r="C357" s="98" t="s">
        <v>526</v>
      </c>
      <c r="E357" s="98" t="s">
        <v>685</v>
      </c>
      <c r="I357" s="98" t="s">
        <v>279</v>
      </c>
      <c r="J357" s="355">
        <v>1000000</v>
      </c>
    </row>
    <row r="358" spans="2:10" s="98" customFormat="1" ht="15">
      <c r="B358" s="98" t="e">
        <f>VLOOKUP(C358,[1]!Companies[#Data],3,FALSE)</f>
        <v>#REF!</v>
      </c>
      <c r="C358" s="98" t="s">
        <v>509</v>
      </c>
      <c r="E358" s="98" t="s">
        <v>685</v>
      </c>
      <c r="I358" s="98" t="s">
        <v>85</v>
      </c>
      <c r="J358" s="355">
        <v>11835432</v>
      </c>
    </row>
    <row r="359" spans="2:10" s="98" customFormat="1" ht="15">
      <c r="B359" s="98" t="e">
        <f>VLOOKUP(C359,[1]!Companies[#Data],3,FALSE)</f>
        <v>#REF!</v>
      </c>
      <c r="C359" s="98" t="s">
        <v>427</v>
      </c>
      <c r="E359" s="98" t="s">
        <v>686</v>
      </c>
      <c r="I359" s="98" t="s">
        <v>85</v>
      </c>
      <c r="J359" s="355">
        <v>29339864770</v>
      </c>
    </row>
    <row r="360" spans="2:10" s="98" customFormat="1" ht="15">
      <c r="B360" s="98" t="e">
        <f>VLOOKUP(C360,[1]!Companies[#Data],3,FALSE)</f>
        <v>#REF!</v>
      </c>
      <c r="C360" s="98" t="s">
        <v>429</v>
      </c>
      <c r="E360" s="98" t="s">
        <v>686</v>
      </c>
      <c r="I360" s="98" t="s">
        <v>85</v>
      </c>
      <c r="J360" s="355">
        <v>21686899659</v>
      </c>
    </row>
    <row r="361" spans="2:10" s="98" customFormat="1" ht="15">
      <c r="B361" s="98" t="e">
        <f>VLOOKUP(C361,[1]!Companies[#Data],3,FALSE)</f>
        <v>#REF!</v>
      </c>
      <c r="C361" s="98" t="s">
        <v>434</v>
      </c>
      <c r="E361" s="98" t="s">
        <v>686</v>
      </c>
      <c r="I361" s="98" t="s">
        <v>85</v>
      </c>
      <c r="J361" s="355">
        <v>324857228653</v>
      </c>
    </row>
    <row r="362" spans="2:10" s="98" customFormat="1" ht="15">
      <c r="B362" s="98" t="e">
        <f>VLOOKUP(C362,[1]!Companies[#Data],3,FALSE)</f>
        <v>#REF!</v>
      </c>
      <c r="C362" s="98" t="s">
        <v>436</v>
      </c>
      <c r="E362" s="98" t="s">
        <v>686</v>
      </c>
      <c r="I362" s="98" t="s">
        <v>85</v>
      </c>
      <c r="J362" s="355">
        <v>10794592613</v>
      </c>
    </row>
    <row r="363" spans="2:10" s="98" customFormat="1" ht="15">
      <c r="B363" s="98" t="e">
        <f>VLOOKUP(C363,[1]!Companies[#Data],3,FALSE)</f>
        <v>#REF!</v>
      </c>
      <c r="C363" s="98" t="s">
        <v>442</v>
      </c>
      <c r="E363" s="98" t="s">
        <v>686</v>
      </c>
      <c r="I363" s="98" t="s">
        <v>85</v>
      </c>
      <c r="J363" s="355">
        <v>2227065187129</v>
      </c>
    </row>
    <row r="364" spans="2:10" s="98" customFormat="1" ht="15">
      <c r="B364" s="98" t="e">
        <f>VLOOKUP(C364,[1]!Companies[#Data],3,FALSE)</f>
        <v>#REF!</v>
      </c>
      <c r="C364" s="98" t="s">
        <v>444</v>
      </c>
      <c r="E364" s="98" t="s">
        <v>686</v>
      </c>
      <c r="I364" s="98" t="s">
        <v>85</v>
      </c>
      <c r="J364" s="355">
        <v>54190222337</v>
      </c>
    </row>
    <row r="365" spans="2:10" s="98" customFormat="1" ht="15">
      <c r="B365" s="98" t="e">
        <f>VLOOKUP(C365,[1]!Companies[#Data],3,FALSE)</f>
        <v>#REF!</v>
      </c>
      <c r="C365" s="98" t="s">
        <v>445</v>
      </c>
      <c r="E365" s="98" t="s">
        <v>686</v>
      </c>
      <c r="I365" s="98" t="s">
        <v>85</v>
      </c>
      <c r="J365" s="355">
        <v>116126246789</v>
      </c>
    </row>
    <row r="366" spans="2:10" s="98" customFormat="1" ht="15">
      <c r="B366" s="98" t="e">
        <f>VLOOKUP(C366,[1]!Companies[#Data],3,FALSE)</f>
        <v>#REF!</v>
      </c>
      <c r="C366" s="98" t="s">
        <v>446</v>
      </c>
      <c r="E366" s="98" t="s">
        <v>686</v>
      </c>
      <c r="I366" s="98" t="s">
        <v>85</v>
      </c>
      <c r="J366" s="355">
        <v>16843761155</v>
      </c>
    </row>
    <row r="367" spans="2:10" s="98" customFormat="1" ht="15">
      <c r="B367" s="98" t="e">
        <f>VLOOKUP(C367,[1]!Companies[#Data],3,FALSE)</f>
        <v>#REF!</v>
      </c>
      <c r="C367" s="98" t="s">
        <v>449</v>
      </c>
      <c r="E367" s="98" t="s">
        <v>686</v>
      </c>
      <c r="I367" s="98" t="s">
        <v>85</v>
      </c>
      <c r="J367" s="355">
        <v>192580931322</v>
      </c>
    </row>
    <row r="368" spans="2:10" s="98" customFormat="1" ht="15">
      <c r="B368" s="98" t="e">
        <f>VLOOKUP(C368,[1]!Companies[#Data],3,FALSE)</f>
        <v>#REF!</v>
      </c>
      <c r="C368" s="98" t="s">
        <v>451</v>
      </c>
      <c r="E368" s="98" t="s">
        <v>686</v>
      </c>
      <c r="I368" s="98" t="s">
        <v>85</v>
      </c>
      <c r="J368" s="355">
        <v>11066761105</v>
      </c>
    </row>
    <row r="369" spans="2:10" s="98" customFormat="1" ht="15">
      <c r="B369" s="98" t="e">
        <f>VLOOKUP(C369,[1]!Companies[#Data],3,FALSE)</f>
        <v>#REF!</v>
      </c>
      <c r="C369" s="98" t="s">
        <v>453</v>
      </c>
      <c r="E369" s="98" t="s">
        <v>686</v>
      </c>
      <c r="I369" s="98" t="s">
        <v>85</v>
      </c>
      <c r="J369" s="355">
        <v>7934874070</v>
      </c>
    </row>
    <row r="370" spans="2:10" s="98" customFormat="1" ht="15">
      <c r="B370" s="98" t="e">
        <f>VLOOKUP(C370,[1]!Companies[#Data],3,FALSE)</f>
        <v>#REF!</v>
      </c>
      <c r="C370" s="98" t="s">
        <v>458</v>
      </c>
      <c r="E370" s="98" t="s">
        <v>686</v>
      </c>
      <c r="I370" s="98" t="s">
        <v>85</v>
      </c>
      <c r="J370" s="355">
        <v>11056449909</v>
      </c>
    </row>
    <row r="371" spans="2:10" s="98" customFormat="1" ht="15">
      <c r="B371" s="98" t="e">
        <f>VLOOKUP(C371,[1]!Companies[#Data],3,FALSE)</f>
        <v>#REF!</v>
      </c>
      <c r="C371" s="98" t="s">
        <v>460</v>
      </c>
      <c r="E371" s="98" t="s">
        <v>686</v>
      </c>
      <c r="I371" s="98" t="s">
        <v>85</v>
      </c>
      <c r="J371" s="355">
        <v>39235268193</v>
      </c>
    </row>
    <row r="372" spans="2:10" s="98" customFormat="1" ht="15">
      <c r="B372" s="98" t="e">
        <f>VLOOKUP(C372,[1]!Companies[#Data],3,FALSE)</f>
        <v>#REF!</v>
      </c>
      <c r="C372" s="98" t="s">
        <v>463</v>
      </c>
      <c r="E372" s="98" t="s">
        <v>686</v>
      </c>
      <c r="I372" s="98" t="s">
        <v>85</v>
      </c>
      <c r="J372" s="355">
        <v>1081817849591</v>
      </c>
    </row>
    <row r="373" spans="2:10" s="98" customFormat="1" ht="15">
      <c r="B373" s="98" t="e">
        <f>VLOOKUP(C373,[1]!Companies[#Data],3,FALSE)</f>
        <v>#REF!</v>
      </c>
      <c r="C373" s="98" t="s">
        <v>468</v>
      </c>
      <c r="E373" s="98" t="s">
        <v>686</v>
      </c>
      <c r="I373" s="98" t="s">
        <v>85</v>
      </c>
      <c r="J373" s="355">
        <v>152328307610</v>
      </c>
    </row>
    <row r="374" spans="2:10" s="98" customFormat="1" ht="15">
      <c r="B374" s="98" t="e">
        <f>VLOOKUP(C374,[1]!Companies[#Data],3,FALSE)</f>
        <v>#REF!</v>
      </c>
      <c r="C374" s="98" t="s">
        <v>470</v>
      </c>
      <c r="E374" s="98" t="s">
        <v>686</v>
      </c>
      <c r="I374" s="98" t="s">
        <v>85</v>
      </c>
      <c r="J374" s="355">
        <v>133041115549</v>
      </c>
    </row>
    <row r="375" spans="2:10" s="98" customFormat="1" ht="15">
      <c r="B375" s="98" t="e">
        <f>VLOOKUP(C375,[1]!Companies[#Data],3,FALSE)</f>
        <v>#REF!</v>
      </c>
      <c r="C375" s="98" t="s">
        <v>472</v>
      </c>
      <c r="E375" s="98" t="s">
        <v>686</v>
      </c>
      <c r="I375" s="98" t="s">
        <v>85</v>
      </c>
      <c r="J375" s="355">
        <v>682298454360</v>
      </c>
    </row>
    <row r="376" spans="2:10" s="98" customFormat="1" ht="15">
      <c r="B376" s="98" t="e">
        <f>VLOOKUP(C376,[1]!Companies[#Data],3,FALSE)</f>
        <v>#REF!</v>
      </c>
      <c r="C376" s="98" t="s">
        <v>473</v>
      </c>
      <c r="E376" s="98" t="s">
        <v>686</v>
      </c>
      <c r="I376" s="98" t="s">
        <v>85</v>
      </c>
      <c r="J376" s="355">
        <v>34105772480</v>
      </c>
    </row>
    <row r="377" spans="2:10" s="98" customFormat="1" ht="15">
      <c r="B377" s="98" t="e">
        <f>VLOOKUP(C377,[1]!Companies[#Data],3,FALSE)</f>
        <v>#REF!</v>
      </c>
      <c r="C377" s="98" t="s">
        <v>475</v>
      </c>
      <c r="E377" s="98" t="s">
        <v>686</v>
      </c>
      <c r="I377" s="98" t="s">
        <v>85</v>
      </c>
      <c r="J377" s="355">
        <v>30101458897</v>
      </c>
    </row>
    <row r="378" spans="2:10" s="98" customFormat="1" ht="15">
      <c r="B378" s="98" t="e">
        <f>VLOOKUP(C378,[1]!Companies[#Data],3,FALSE)</f>
        <v>#REF!</v>
      </c>
      <c r="C378" s="98" t="s">
        <v>479</v>
      </c>
      <c r="E378" s="98" t="s">
        <v>686</v>
      </c>
      <c r="I378" s="98" t="s">
        <v>85</v>
      </c>
      <c r="J378" s="355">
        <v>66686233677</v>
      </c>
    </row>
    <row r="379" spans="2:10" s="98" customFormat="1" ht="15">
      <c r="B379" s="98" t="e">
        <f>VLOOKUP(C379,[1]!Companies[#Data],3,FALSE)</f>
        <v>#REF!</v>
      </c>
      <c r="C379" s="98" t="s">
        <v>480</v>
      </c>
      <c r="E379" s="98" t="s">
        <v>686</v>
      </c>
      <c r="I379" s="98" t="s">
        <v>85</v>
      </c>
      <c r="J379" s="355">
        <v>14749425742</v>
      </c>
    </row>
    <row r="380" spans="2:10" s="98" customFormat="1" ht="15">
      <c r="B380" s="98" t="e">
        <f>VLOOKUP(C380,[1]!Companies[#Data],3,FALSE)</f>
        <v>#REF!</v>
      </c>
      <c r="C380" s="98" t="s">
        <v>487</v>
      </c>
      <c r="E380" s="98" t="s">
        <v>686</v>
      </c>
      <c r="I380" s="98" t="s">
        <v>85</v>
      </c>
      <c r="J380" s="355">
        <v>4312553061</v>
      </c>
    </row>
    <row r="381" spans="2:10" s="98" customFormat="1" ht="15">
      <c r="B381" s="98" t="e">
        <f>VLOOKUP(C381,[1]!Companies[#Data],3,FALSE)</f>
        <v>#REF!</v>
      </c>
      <c r="C381" s="98" t="s">
        <v>490</v>
      </c>
      <c r="E381" s="98" t="s">
        <v>686</v>
      </c>
      <c r="I381" s="98" t="s">
        <v>85</v>
      </c>
      <c r="J381" s="355">
        <v>9490398763</v>
      </c>
    </row>
    <row r="382" spans="2:10" s="98" customFormat="1" ht="15">
      <c r="B382" s="98" t="e">
        <f>VLOOKUP(C382,[1]!Companies[#Data],3,FALSE)</f>
        <v>#REF!</v>
      </c>
      <c r="C382" s="98" t="s">
        <v>492</v>
      </c>
      <c r="E382" s="98" t="s">
        <v>686</v>
      </c>
      <c r="I382" s="98" t="s">
        <v>85</v>
      </c>
      <c r="J382" s="355">
        <v>95898009436</v>
      </c>
    </row>
    <row r="383" spans="2:10" s="98" customFormat="1" ht="15">
      <c r="B383" s="98" t="e">
        <f>VLOOKUP(C383,[1]!Companies[#Data],3,FALSE)</f>
        <v>#REF!</v>
      </c>
      <c r="C383" s="98" t="s">
        <v>494</v>
      </c>
      <c r="E383" s="98" t="s">
        <v>686</v>
      </c>
      <c r="I383" s="98" t="s">
        <v>85</v>
      </c>
      <c r="J383" s="355">
        <v>1856719624233.6523</v>
      </c>
    </row>
    <row r="384" spans="2:10" s="98" customFormat="1" ht="15">
      <c r="B384" s="98" t="e">
        <f>VLOOKUP(C384,[1]!Companies[#Data],3,FALSE)</f>
        <v>#REF!</v>
      </c>
      <c r="C384" s="98" t="s">
        <v>498</v>
      </c>
      <c r="E384" s="98" t="s">
        <v>686</v>
      </c>
      <c r="I384" s="98" t="s">
        <v>85</v>
      </c>
      <c r="J384" s="355">
        <v>193063284298</v>
      </c>
    </row>
    <row r="385" spans="2:10" s="98" customFormat="1" ht="15">
      <c r="B385" s="98" t="e">
        <f>VLOOKUP(C385,[1]!Companies[#Data],3,FALSE)</f>
        <v>#REF!</v>
      </c>
      <c r="C385" s="98" t="s">
        <v>499</v>
      </c>
      <c r="E385" s="98" t="s">
        <v>686</v>
      </c>
      <c r="I385" s="98" t="s">
        <v>85</v>
      </c>
      <c r="J385" s="355">
        <v>54427739708</v>
      </c>
    </row>
    <row r="386" spans="2:10" s="98" customFormat="1" ht="15">
      <c r="B386" s="98" t="e">
        <f>VLOOKUP(C386,[1]!Companies[#Data],3,FALSE)</f>
        <v>#REF!</v>
      </c>
      <c r="C386" s="98" t="s">
        <v>501</v>
      </c>
      <c r="E386" s="98" t="s">
        <v>686</v>
      </c>
      <c r="I386" s="98" t="s">
        <v>85</v>
      </c>
      <c r="J386" s="355">
        <v>26353925963</v>
      </c>
    </row>
    <row r="387" spans="2:10" s="98" customFormat="1" ht="15">
      <c r="B387" s="98" t="e">
        <f>VLOOKUP(C387,[1]!Companies[#Data],3,FALSE)</f>
        <v>#REF!</v>
      </c>
      <c r="C387" s="98" t="s">
        <v>502</v>
      </c>
      <c r="E387" s="98" t="s">
        <v>686</v>
      </c>
      <c r="I387" s="98" t="s">
        <v>85</v>
      </c>
      <c r="J387" s="355">
        <v>277149647971</v>
      </c>
    </row>
    <row r="388" spans="2:10" s="98" customFormat="1" ht="15">
      <c r="B388" s="98" t="e">
        <f>VLOOKUP(C388,[1]!Companies[#Data],3,FALSE)</f>
        <v>#REF!</v>
      </c>
      <c r="C388" s="98" t="s">
        <v>503</v>
      </c>
      <c r="E388" s="98" t="s">
        <v>686</v>
      </c>
      <c r="I388" s="98" t="s">
        <v>85</v>
      </c>
      <c r="J388" s="355">
        <v>342836312681</v>
      </c>
    </row>
    <row r="389" spans="2:10" s="98" customFormat="1" ht="15">
      <c r="B389" s="98" t="e">
        <f>VLOOKUP(C389,[1]!Companies[#Data],3,FALSE)</f>
        <v>#REF!</v>
      </c>
      <c r="C389" s="98" t="s">
        <v>504</v>
      </c>
      <c r="E389" s="98" t="s">
        <v>686</v>
      </c>
      <c r="I389" s="98" t="s">
        <v>85</v>
      </c>
      <c r="J389" s="355">
        <v>1217391724</v>
      </c>
    </row>
    <row r="390" spans="2:10" s="98" customFormat="1" ht="15">
      <c r="B390" s="98" t="e">
        <f>VLOOKUP(C390,[1]!Companies[#Data],3,FALSE)</f>
        <v>#REF!</v>
      </c>
      <c r="C390" s="98" t="s">
        <v>506</v>
      </c>
      <c r="E390" s="98" t="s">
        <v>686</v>
      </c>
      <c r="I390" s="98" t="s">
        <v>85</v>
      </c>
      <c r="J390" s="355">
        <v>10853269081</v>
      </c>
    </row>
    <row r="391" spans="2:10" s="98" customFormat="1" ht="15">
      <c r="B391" s="98" t="e">
        <f>VLOOKUP(C391,[1]!Companies[#Data],3,FALSE)</f>
        <v>#REF!</v>
      </c>
      <c r="C391" s="98" t="s">
        <v>507</v>
      </c>
      <c r="E391" s="98" t="s">
        <v>686</v>
      </c>
      <c r="I391" s="98" t="s">
        <v>85</v>
      </c>
      <c r="J391" s="355">
        <v>130250078051</v>
      </c>
    </row>
    <row r="392" spans="2:10" s="98" customFormat="1" ht="15">
      <c r="B392" s="98" t="e">
        <f>VLOOKUP(C392,[1]!Companies[#Data],3,FALSE)</f>
        <v>#REF!</v>
      </c>
      <c r="C392" s="98" t="s">
        <v>508</v>
      </c>
      <c r="E392" s="98" t="s">
        <v>686</v>
      </c>
      <c r="I392" s="98" t="s">
        <v>85</v>
      </c>
      <c r="J392" s="355">
        <v>120348796344</v>
      </c>
    </row>
    <row r="393" spans="2:10" s="98" customFormat="1" ht="15">
      <c r="B393" s="98" t="e">
        <f>VLOOKUP(C393,[1]!Companies[#Data],3,FALSE)</f>
        <v>#REF!</v>
      </c>
      <c r="C393" s="98" t="s">
        <v>507</v>
      </c>
      <c r="E393" s="98" t="s">
        <v>686</v>
      </c>
      <c r="I393" s="98" t="s">
        <v>279</v>
      </c>
      <c r="J393" s="355">
        <v>9112220.3757520635</v>
      </c>
    </row>
    <row r="394" spans="2:10" s="98" customFormat="1" ht="15">
      <c r="B394" s="98" t="e">
        <f>VLOOKUP(C394,[1]!Companies[#Data],3,FALSE)</f>
        <v>#REF!</v>
      </c>
      <c r="C394" s="98" t="s">
        <v>513</v>
      </c>
      <c r="E394" s="98" t="s">
        <v>686</v>
      </c>
      <c r="I394" s="98" t="s">
        <v>85</v>
      </c>
      <c r="J394" s="355">
        <v>5878793228</v>
      </c>
    </row>
    <row r="395" spans="2:10" s="98" customFormat="1" ht="15">
      <c r="B395" s="98" t="e">
        <f>VLOOKUP(C395,[1]!Companies[#Data],3,FALSE)</f>
        <v>#REF!</v>
      </c>
      <c r="C395" s="98" t="s">
        <v>514</v>
      </c>
      <c r="E395" s="98" t="s">
        <v>686</v>
      </c>
      <c r="I395" s="98" t="s">
        <v>85</v>
      </c>
      <c r="J395" s="355">
        <v>4312553061</v>
      </c>
    </row>
    <row r="396" spans="2:10" s="98" customFormat="1" ht="15">
      <c r="B396" s="98" t="e">
        <f>VLOOKUP(C396,[1]!Companies[#Data],3,FALSE)</f>
        <v>#REF!</v>
      </c>
      <c r="C396" s="98" t="s">
        <v>515</v>
      </c>
      <c r="E396" s="98" t="s">
        <v>686</v>
      </c>
      <c r="I396" s="98" t="s">
        <v>85</v>
      </c>
      <c r="J396" s="355">
        <v>679936849729</v>
      </c>
    </row>
    <row r="397" spans="2:10" s="98" customFormat="1" ht="15">
      <c r="B397" s="98" t="e">
        <f>VLOOKUP(C397,[1]!Companies[#Data],3,FALSE)</f>
        <v>#REF!</v>
      </c>
      <c r="C397" s="98" t="s">
        <v>520</v>
      </c>
      <c r="E397" s="98" t="s">
        <v>686</v>
      </c>
      <c r="I397" s="98" t="s">
        <v>85</v>
      </c>
      <c r="J397" s="355">
        <v>780898800</v>
      </c>
    </row>
    <row r="398" spans="2:10" s="98" customFormat="1" ht="15">
      <c r="B398" s="98" t="e">
        <f>VLOOKUP(C398,[1]!Companies[#Data],3,FALSE)</f>
        <v>#REF!</v>
      </c>
      <c r="C398" s="98" t="s">
        <v>522</v>
      </c>
      <c r="E398" s="98" t="s">
        <v>686</v>
      </c>
      <c r="I398" s="98" t="s">
        <v>85</v>
      </c>
      <c r="J398" s="355">
        <v>41010024650</v>
      </c>
    </row>
    <row r="399" spans="2:10" s="98" customFormat="1" ht="15">
      <c r="B399" s="98" t="e">
        <f>VLOOKUP(C399,[1]!Companies[#Data],3,FALSE)</f>
        <v>#REF!</v>
      </c>
      <c r="C399" s="98" t="s">
        <v>520</v>
      </c>
      <c r="E399" s="98" t="s">
        <v>686</v>
      </c>
      <c r="I399" s="98" t="s">
        <v>279</v>
      </c>
      <c r="J399" s="355">
        <v>54726.908173727541</v>
      </c>
    </row>
    <row r="400" spans="2:10" s="98" customFormat="1" ht="15">
      <c r="B400" s="98" t="e">
        <f>VLOOKUP(C400,[1]!Companies[#Data],3,FALSE)</f>
        <v>#REF!</v>
      </c>
      <c r="C400" s="98" t="s">
        <v>522</v>
      </c>
      <c r="E400" s="98" t="s">
        <v>686</v>
      </c>
      <c r="I400" s="98" t="s">
        <v>279</v>
      </c>
      <c r="J400" s="355">
        <v>2874062.366625295</v>
      </c>
    </row>
    <row r="401" spans="2:10" s="98" customFormat="1" ht="15">
      <c r="B401" s="98" t="e">
        <f>VLOOKUP(C401,[1]!Companies[#Data],3,FALSE)</f>
        <v>#REF!</v>
      </c>
      <c r="C401" s="98" t="s">
        <v>526</v>
      </c>
      <c r="E401" s="98" t="s">
        <v>686</v>
      </c>
      <c r="I401" s="98" t="s">
        <v>85</v>
      </c>
      <c r="J401" s="355">
        <v>27629400</v>
      </c>
    </row>
    <row r="402" spans="2:10" s="98" customFormat="1" ht="15">
      <c r="B402" s="98" t="e">
        <f>VLOOKUP(C402,[1]!Companies[#Data],3,FALSE)</f>
        <v>#REF!</v>
      </c>
      <c r="C402" s="98" t="s">
        <v>422</v>
      </c>
      <c r="E402" s="98" t="s">
        <v>687</v>
      </c>
      <c r="I402" s="98" t="s">
        <v>85</v>
      </c>
      <c r="J402" s="355">
        <v>81302452347.073334</v>
      </c>
    </row>
    <row r="403" spans="2:10" s="98" customFormat="1" ht="15">
      <c r="B403" s="98" t="e">
        <f>VLOOKUP(C403,[1]!Companies[#Data],3,FALSE)</f>
        <v>#REF!</v>
      </c>
      <c r="C403" s="98" t="s">
        <v>432</v>
      </c>
      <c r="E403" s="98" t="s">
        <v>687</v>
      </c>
      <c r="I403" s="98" t="s">
        <v>85</v>
      </c>
      <c r="J403" s="355">
        <v>662500</v>
      </c>
    </row>
    <row r="404" spans="2:10" s="98" customFormat="1" ht="15">
      <c r="B404" s="98" t="e">
        <f>VLOOKUP(C404,[1]!Companies[#Data],3,FALSE)</f>
        <v>#REF!</v>
      </c>
      <c r="C404" s="98" t="s">
        <v>440</v>
      </c>
      <c r="E404" s="98" t="s">
        <v>687</v>
      </c>
      <c r="I404" s="98" t="s">
        <v>279</v>
      </c>
      <c r="J404" s="355">
        <v>2700574.4427032322</v>
      </c>
    </row>
    <row r="405" spans="2:10" s="98" customFormat="1" ht="15">
      <c r="B405" s="98" t="e">
        <f>VLOOKUP(C405,[1]!Companies[#Data],3,FALSE)</f>
        <v>#REF!</v>
      </c>
      <c r="C405" s="98" t="s">
        <v>449</v>
      </c>
      <c r="E405" s="98" t="s">
        <v>687</v>
      </c>
      <c r="I405" s="98" t="s">
        <v>85</v>
      </c>
      <c r="J405" s="355">
        <v>4578465446</v>
      </c>
    </row>
    <row r="406" spans="2:10" s="98" customFormat="1" ht="15">
      <c r="B406" s="98" t="e">
        <f>VLOOKUP(C406,[1]!Companies[#Data],3,FALSE)</f>
        <v>#REF!</v>
      </c>
      <c r="C406" s="98" t="s">
        <v>463</v>
      </c>
      <c r="E406" s="98" t="s">
        <v>687</v>
      </c>
      <c r="I406" s="98" t="s">
        <v>279</v>
      </c>
      <c r="J406" s="355">
        <v>390000</v>
      </c>
    </row>
    <row r="407" spans="2:10" s="98" customFormat="1" ht="15">
      <c r="B407" s="98" t="e">
        <f>VLOOKUP(C407,[1]!Companies[#Data],3,FALSE)</f>
        <v>#REF!</v>
      </c>
      <c r="C407" s="98" t="s">
        <v>468</v>
      </c>
      <c r="E407" s="98" t="s">
        <v>687</v>
      </c>
      <c r="I407" s="98" t="s">
        <v>85</v>
      </c>
      <c r="J407" s="355">
        <v>5242534636</v>
      </c>
    </row>
    <row r="408" spans="2:10" s="98" customFormat="1" ht="15">
      <c r="B408" s="98" t="e">
        <f>VLOOKUP(C408,[1]!Companies[#Data],3,FALSE)</f>
        <v>#REF!</v>
      </c>
      <c r="C408" s="98" t="s">
        <v>494</v>
      </c>
      <c r="E408" s="98" t="s">
        <v>687</v>
      </c>
      <c r="I408" s="98" t="s">
        <v>279</v>
      </c>
      <c r="J408" s="355">
        <v>72544.37</v>
      </c>
    </row>
    <row r="409" spans="2:10" s="98" customFormat="1" ht="15">
      <c r="B409" s="98" t="e">
        <f>VLOOKUP(C409,[1]!Companies[#Data],3,FALSE)</f>
        <v>#REF!</v>
      </c>
      <c r="C409" s="98" t="s">
        <v>503</v>
      </c>
      <c r="E409" s="98" t="s">
        <v>687</v>
      </c>
      <c r="I409" s="98" t="s">
        <v>85</v>
      </c>
      <c r="J409" s="355">
        <v>359972200</v>
      </c>
    </row>
    <row r="410" spans="2:10" s="98" customFormat="1" ht="15">
      <c r="B410" s="98" t="e">
        <f>VLOOKUP(C410,[1]!Companies[#Data],3,FALSE)</f>
        <v>#REF!</v>
      </c>
      <c r="C410" s="98" t="s">
        <v>504</v>
      </c>
      <c r="E410" s="98" t="s">
        <v>687</v>
      </c>
      <c r="I410" s="98" t="s">
        <v>85</v>
      </c>
      <c r="J410" s="355">
        <v>124850000</v>
      </c>
    </row>
    <row r="411" spans="2:10" s="98" customFormat="1" ht="15">
      <c r="B411" s="98" t="e">
        <f>VLOOKUP(C411,[1]!Companies[#Data],3,FALSE)</f>
        <v>#REF!</v>
      </c>
      <c r="C411" s="98" t="s">
        <v>506</v>
      </c>
      <c r="E411" s="98" t="s">
        <v>687</v>
      </c>
      <c r="I411" s="98" t="s">
        <v>85</v>
      </c>
      <c r="J411" s="355">
        <v>246792300</v>
      </c>
    </row>
    <row r="412" spans="2:10" s="98" customFormat="1" ht="15">
      <c r="B412" s="98" t="e">
        <f>VLOOKUP(C412,[1]!Companies[#Data],3,FALSE)</f>
        <v>#REF!</v>
      </c>
      <c r="C412" s="98" t="s">
        <v>507</v>
      </c>
      <c r="E412" s="98" t="s">
        <v>687</v>
      </c>
      <c r="I412" s="98" t="s">
        <v>85</v>
      </c>
      <c r="J412" s="355">
        <v>2927242933</v>
      </c>
    </row>
    <row r="413" spans="2:10" s="98" customFormat="1" ht="15">
      <c r="B413" s="98" t="e">
        <f>VLOOKUP(C413,[1]!Companies[#Data],3,FALSE)</f>
        <v>#REF!</v>
      </c>
      <c r="C413" s="98" t="s">
        <v>508</v>
      </c>
      <c r="E413" s="98" t="s">
        <v>687</v>
      </c>
      <c r="I413" s="98" t="s">
        <v>85</v>
      </c>
      <c r="J413" s="355">
        <v>3247738493</v>
      </c>
    </row>
    <row r="414" spans="2:10" s="98" customFormat="1" ht="15">
      <c r="B414" s="98" t="e">
        <f>VLOOKUP(C414,[1]!Companies[#Data],3,FALSE)</f>
        <v>#REF!</v>
      </c>
      <c r="C414" s="98" t="s">
        <v>511</v>
      </c>
      <c r="E414" s="98" t="s">
        <v>687</v>
      </c>
      <c r="I414" s="98" t="s">
        <v>85</v>
      </c>
      <c r="J414" s="355">
        <v>586258000</v>
      </c>
    </row>
    <row r="415" spans="2:10" s="98" customFormat="1" ht="15">
      <c r="B415" s="98" t="e">
        <f>VLOOKUP(C415,[1]!Companies[#Data],3,FALSE)</f>
        <v>#REF!</v>
      </c>
      <c r="C415" s="98" t="s">
        <v>515</v>
      </c>
      <c r="E415" s="98" t="s">
        <v>687</v>
      </c>
      <c r="I415" s="98" t="s">
        <v>85</v>
      </c>
      <c r="J415" s="355">
        <v>11528905449</v>
      </c>
    </row>
    <row r="416" spans="2:10" s="98" customFormat="1" ht="15">
      <c r="B416" s="98" t="e">
        <f>VLOOKUP(C416,[1]!Companies[#Data],3,FALSE)</f>
        <v>#REF!</v>
      </c>
      <c r="C416" s="98" t="s">
        <v>523</v>
      </c>
      <c r="E416" s="98" t="s">
        <v>687</v>
      </c>
      <c r="I416" s="98" t="s">
        <v>85</v>
      </c>
      <c r="J416" s="355">
        <v>98497000</v>
      </c>
    </row>
    <row r="417" spans="2:10" s="98" customFormat="1" ht="15">
      <c r="B417" s="98" t="e">
        <f>VLOOKUP(C417,[1]!Companies[#Data],3,FALSE)</f>
        <v>#REF!</v>
      </c>
      <c r="C417" s="98" t="s">
        <v>526</v>
      </c>
      <c r="E417" s="98" t="s">
        <v>687</v>
      </c>
      <c r="I417" s="98" t="s">
        <v>279</v>
      </c>
      <c r="J417" s="355">
        <v>50035.981682198282</v>
      </c>
    </row>
    <row r="418" spans="2:10" s="98" customFormat="1" ht="15">
      <c r="B418" s="98" t="e">
        <f>VLOOKUP(C418,[1]!Companies[#Data],3,FALSE)</f>
        <v>#REF!</v>
      </c>
      <c r="C418" s="98" t="s">
        <v>422</v>
      </c>
      <c r="E418" s="98" t="s">
        <v>688</v>
      </c>
      <c r="I418" s="98" t="s">
        <v>279</v>
      </c>
      <c r="J418" s="355">
        <v>3864586.19</v>
      </c>
    </row>
    <row r="419" spans="2:10" s="98" customFormat="1" ht="15">
      <c r="B419" s="98" t="e">
        <f>VLOOKUP(C419,[1]!Companies[#Data],3,FALSE)</f>
        <v>#REF!</v>
      </c>
      <c r="C419" s="98" t="s">
        <v>427</v>
      </c>
      <c r="E419" s="98" t="s">
        <v>688</v>
      </c>
      <c r="I419" s="98" t="s">
        <v>279</v>
      </c>
      <c r="J419" s="355">
        <v>7022512.7000000002</v>
      </c>
    </row>
    <row r="420" spans="2:10" s="98" customFormat="1" ht="15">
      <c r="B420" s="98" t="e">
        <f>VLOOKUP(C420,[1]!Companies[#Data],3,FALSE)</f>
        <v>#REF!</v>
      </c>
      <c r="C420" s="98" t="s">
        <v>429</v>
      </c>
      <c r="E420" s="98" t="s">
        <v>688</v>
      </c>
      <c r="I420" s="98" t="s">
        <v>279</v>
      </c>
      <c r="J420" s="355">
        <v>3940662.0699999994</v>
      </c>
    </row>
    <row r="421" spans="2:10" s="98" customFormat="1" ht="15">
      <c r="B421" s="98" t="e">
        <f>VLOOKUP(C421,[1]!Companies[#Data],3,FALSE)</f>
        <v>#REF!</v>
      </c>
      <c r="C421" s="98" t="s">
        <v>430</v>
      </c>
      <c r="E421" s="98" t="s">
        <v>688</v>
      </c>
      <c r="I421" s="98" t="s">
        <v>279</v>
      </c>
      <c r="J421" s="355">
        <v>450000</v>
      </c>
    </row>
    <row r="422" spans="2:10" s="98" customFormat="1" ht="15">
      <c r="B422" s="98" t="e">
        <f>VLOOKUP(C422,[1]!Companies[#Data],3,FALSE)</f>
        <v>#REF!</v>
      </c>
      <c r="C422" s="98" t="s">
        <v>432</v>
      </c>
      <c r="E422" s="98" t="s">
        <v>688</v>
      </c>
      <c r="I422" s="98" t="s">
        <v>279</v>
      </c>
      <c r="J422" s="355">
        <v>120000</v>
      </c>
    </row>
    <row r="423" spans="2:10" s="98" customFormat="1" ht="15">
      <c r="B423" s="98" t="e">
        <f>VLOOKUP(C423,[1]!Companies[#Data],3,FALSE)</f>
        <v>#REF!</v>
      </c>
      <c r="C423" s="98" t="s">
        <v>436</v>
      </c>
      <c r="E423" s="98" t="s">
        <v>688</v>
      </c>
      <c r="I423" s="98" t="s">
        <v>279</v>
      </c>
      <c r="J423" s="355">
        <v>1160950.69</v>
      </c>
    </row>
    <row r="424" spans="2:10" s="98" customFormat="1" ht="15">
      <c r="B424" s="98" t="e">
        <f>VLOOKUP(C424,[1]!Companies[#Data],3,FALSE)</f>
        <v>#REF!</v>
      </c>
      <c r="C424" s="98" t="s">
        <v>438</v>
      </c>
      <c r="E424" s="98" t="s">
        <v>688</v>
      </c>
      <c r="I424" s="98" t="s">
        <v>279</v>
      </c>
      <c r="J424" s="355">
        <v>100000</v>
      </c>
    </row>
    <row r="425" spans="2:10" s="98" customFormat="1" ht="15">
      <c r="B425" s="98" t="e">
        <f>VLOOKUP(C425,[1]!Companies[#Data],3,FALSE)</f>
        <v>#REF!</v>
      </c>
      <c r="C425" s="98" t="s">
        <v>440</v>
      </c>
      <c r="E425" s="98" t="s">
        <v>688</v>
      </c>
      <c r="I425" s="98" t="s">
        <v>279</v>
      </c>
      <c r="J425" s="355">
        <v>6048778.6800000006</v>
      </c>
    </row>
    <row r="426" spans="2:10" s="98" customFormat="1" ht="15">
      <c r="B426" s="98" t="e">
        <f>VLOOKUP(C426,[1]!Companies[#Data],3,FALSE)</f>
        <v>#REF!</v>
      </c>
      <c r="C426" s="98" t="s">
        <v>442</v>
      </c>
      <c r="E426" s="98" t="s">
        <v>688</v>
      </c>
      <c r="I426" s="98" t="s">
        <v>279</v>
      </c>
      <c r="J426" s="355">
        <v>384999999.99999976</v>
      </c>
    </row>
    <row r="427" spans="2:10" s="98" customFormat="1" ht="15">
      <c r="B427" s="98" t="e">
        <f>VLOOKUP(C427,[1]!Companies[#Data],3,FALSE)</f>
        <v>#REF!</v>
      </c>
      <c r="C427" s="98" t="s">
        <v>445</v>
      </c>
      <c r="E427" s="98" t="s">
        <v>688</v>
      </c>
      <c r="I427" s="98" t="s">
        <v>279</v>
      </c>
      <c r="J427" s="355">
        <v>6112813.1400000006</v>
      </c>
    </row>
    <row r="428" spans="2:10" s="98" customFormat="1" ht="15">
      <c r="B428" s="98" t="e">
        <f>VLOOKUP(C428,[1]!Companies[#Data],3,FALSE)</f>
        <v>#REF!</v>
      </c>
      <c r="C428" s="98" t="s">
        <v>440</v>
      </c>
      <c r="E428" s="98" t="s">
        <v>688</v>
      </c>
      <c r="I428" s="98" t="s">
        <v>85</v>
      </c>
      <c r="J428" s="355">
        <v>86461242451.920013</v>
      </c>
    </row>
    <row r="429" spans="2:10" s="98" customFormat="1" ht="15">
      <c r="B429" s="98" t="e">
        <f>VLOOKUP(C429,[1]!Companies[#Data],3,FALSE)</f>
        <v>#REF!</v>
      </c>
      <c r="C429" s="98" t="s">
        <v>451</v>
      </c>
      <c r="E429" s="98" t="s">
        <v>688</v>
      </c>
      <c r="I429" s="98" t="s">
        <v>279</v>
      </c>
      <c r="J429" s="355">
        <v>2005668.93</v>
      </c>
    </row>
    <row r="430" spans="2:10" s="98" customFormat="1" ht="15">
      <c r="B430" s="98" t="e">
        <f>VLOOKUP(C430,[1]!Companies[#Data],3,FALSE)</f>
        <v>#REF!</v>
      </c>
      <c r="C430" s="98" t="s">
        <v>455</v>
      </c>
      <c r="E430" s="98" t="s">
        <v>688</v>
      </c>
      <c r="I430" s="98" t="s">
        <v>279</v>
      </c>
      <c r="J430" s="355">
        <v>1162812.6000000001</v>
      </c>
    </row>
    <row r="431" spans="2:10" s="98" customFormat="1" ht="15">
      <c r="B431" s="98" t="e">
        <f>VLOOKUP(C431,[1]!Companies[#Data],3,FALSE)</f>
        <v>#REF!</v>
      </c>
      <c r="C431" s="98" t="s">
        <v>456</v>
      </c>
      <c r="E431" s="98" t="s">
        <v>688</v>
      </c>
      <c r="I431" s="98" t="s">
        <v>279</v>
      </c>
      <c r="J431" s="355">
        <v>15961043.41</v>
      </c>
    </row>
    <row r="432" spans="2:10" s="98" customFormat="1" ht="15">
      <c r="B432" s="98" t="e">
        <f>VLOOKUP(C432,[1]!Companies[#Data],3,FALSE)</f>
        <v>#REF!</v>
      </c>
      <c r="C432" s="98" t="s">
        <v>460</v>
      </c>
      <c r="E432" s="98" t="s">
        <v>688</v>
      </c>
      <c r="I432" s="98" t="s">
        <v>279</v>
      </c>
      <c r="J432" s="355">
        <v>750000</v>
      </c>
    </row>
    <row r="433" spans="2:10" s="98" customFormat="1" ht="15">
      <c r="B433" s="98" t="e">
        <f>VLOOKUP(C433,[1]!Companies[#Data],3,FALSE)</f>
        <v>#REF!</v>
      </c>
      <c r="C433" s="98" t="s">
        <v>463</v>
      </c>
      <c r="E433" s="98" t="s">
        <v>688</v>
      </c>
      <c r="I433" s="98" t="s">
        <v>279</v>
      </c>
      <c r="J433" s="355">
        <v>11275030.470000003</v>
      </c>
    </row>
    <row r="434" spans="2:10" s="98" customFormat="1" ht="15">
      <c r="B434" s="98" t="e">
        <f>VLOOKUP(C434,[1]!Companies[#Data],3,FALSE)</f>
        <v>#REF!</v>
      </c>
      <c r="C434" s="98" t="s">
        <v>465</v>
      </c>
      <c r="E434" s="98" t="s">
        <v>688</v>
      </c>
      <c r="I434" s="98" t="s">
        <v>279</v>
      </c>
      <c r="J434" s="355">
        <v>4918626.99</v>
      </c>
    </row>
    <row r="435" spans="2:10" s="98" customFormat="1" ht="15">
      <c r="B435" s="98" t="e">
        <f>VLOOKUP(C435,[1]!Companies[#Data],3,FALSE)</f>
        <v>#REF!</v>
      </c>
      <c r="C435" s="98" t="s">
        <v>468</v>
      </c>
      <c r="E435" s="98" t="s">
        <v>688</v>
      </c>
      <c r="I435" s="98" t="s">
        <v>279</v>
      </c>
      <c r="J435" s="355">
        <v>1692524</v>
      </c>
    </row>
    <row r="436" spans="2:10" s="98" customFormat="1" ht="15">
      <c r="B436" s="98" t="e">
        <f>VLOOKUP(C436,[1]!Companies[#Data],3,FALSE)</f>
        <v>#REF!</v>
      </c>
      <c r="C436" s="98" t="s">
        <v>470</v>
      </c>
      <c r="E436" s="98" t="s">
        <v>688</v>
      </c>
      <c r="I436" s="98" t="s">
        <v>279</v>
      </c>
      <c r="J436" s="355">
        <v>3868188.36</v>
      </c>
    </row>
    <row r="437" spans="2:10" s="98" customFormat="1" ht="15">
      <c r="B437" s="98" t="e">
        <f>VLOOKUP(C437,[1]!Companies[#Data],3,FALSE)</f>
        <v>#REF!</v>
      </c>
      <c r="C437" s="98" t="s">
        <v>472</v>
      </c>
      <c r="E437" s="98" t="s">
        <v>688</v>
      </c>
      <c r="I437" s="98" t="s">
        <v>279</v>
      </c>
      <c r="J437" s="355">
        <v>12784080.269000003</v>
      </c>
    </row>
    <row r="438" spans="2:10" s="98" customFormat="1" ht="15">
      <c r="B438" s="98" t="e">
        <f>VLOOKUP(C438,[1]!Companies[#Data],3,FALSE)</f>
        <v>#REF!</v>
      </c>
      <c r="C438" s="98" t="s">
        <v>473</v>
      </c>
      <c r="E438" s="98" t="s">
        <v>688</v>
      </c>
      <c r="I438" s="98" t="s">
        <v>279</v>
      </c>
      <c r="J438" s="355">
        <v>2585173.3199999998</v>
      </c>
    </row>
    <row r="439" spans="2:10" s="98" customFormat="1" ht="15">
      <c r="B439" s="98" t="e">
        <f>VLOOKUP(C439,[1]!Companies[#Data],3,FALSE)</f>
        <v>#REF!</v>
      </c>
      <c r="C439" s="98" t="s">
        <v>475</v>
      </c>
      <c r="E439" s="98" t="s">
        <v>688</v>
      </c>
      <c r="I439" s="98" t="s">
        <v>279</v>
      </c>
      <c r="J439" s="355">
        <v>2753753.39</v>
      </c>
    </row>
    <row r="440" spans="2:10" s="98" customFormat="1" ht="15">
      <c r="B440" s="98" t="e">
        <f>VLOOKUP(C440,[1]!Companies[#Data],3,FALSE)</f>
        <v>#REF!</v>
      </c>
      <c r="C440" s="98" t="s">
        <v>477</v>
      </c>
      <c r="E440" s="98" t="s">
        <v>688</v>
      </c>
      <c r="I440" s="98" t="s">
        <v>279</v>
      </c>
      <c r="J440" s="355">
        <v>1506584</v>
      </c>
    </row>
    <row r="441" spans="2:10" s="98" customFormat="1" ht="15">
      <c r="B441" s="98" t="e">
        <f>VLOOKUP(C441,[1]!Companies[#Data],3,FALSE)</f>
        <v>#REF!</v>
      </c>
      <c r="C441" s="98" t="s">
        <v>479</v>
      </c>
      <c r="E441" s="98" t="s">
        <v>688</v>
      </c>
      <c r="I441" s="98" t="s">
        <v>279</v>
      </c>
      <c r="J441" s="355">
        <v>18533901.559999999</v>
      </c>
    </row>
    <row r="442" spans="2:10" s="98" customFormat="1" ht="15">
      <c r="B442" s="98" t="e">
        <f>VLOOKUP(C442,[1]!Companies[#Data],3,FALSE)</f>
        <v>#REF!</v>
      </c>
      <c r="C442" s="98" t="s">
        <v>480</v>
      </c>
      <c r="E442" s="98" t="s">
        <v>688</v>
      </c>
      <c r="I442" s="98" t="s">
        <v>279</v>
      </c>
      <c r="J442" s="355">
        <v>464860</v>
      </c>
    </row>
    <row r="443" spans="2:10" s="98" customFormat="1" ht="15">
      <c r="B443" s="98" t="e">
        <f>VLOOKUP(C443,[1]!Companies[#Data],3,FALSE)</f>
        <v>#REF!</v>
      </c>
      <c r="C443" s="98" t="s">
        <v>482</v>
      </c>
      <c r="E443" s="98" t="s">
        <v>688</v>
      </c>
      <c r="I443" s="98" t="s">
        <v>279</v>
      </c>
      <c r="J443" s="355">
        <v>16720.68</v>
      </c>
    </row>
    <row r="444" spans="2:10" s="98" customFormat="1" ht="15">
      <c r="B444" s="98" t="e">
        <f>VLOOKUP(C444,[1]!Companies[#Data],3,FALSE)</f>
        <v>#REF!</v>
      </c>
      <c r="C444" s="98" t="s">
        <v>487</v>
      </c>
      <c r="E444" s="98" t="s">
        <v>688</v>
      </c>
      <c r="I444" s="98" t="s">
        <v>279</v>
      </c>
      <c r="J444" s="355">
        <v>240000</v>
      </c>
    </row>
    <row r="445" spans="2:10" s="98" customFormat="1" ht="15">
      <c r="B445" s="98" t="e">
        <f>VLOOKUP(C445,[1]!Companies[#Data],3,FALSE)</f>
        <v>#REF!</v>
      </c>
      <c r="C445" s="98" t="s">
        <v>489</v>
      </c>
      <c r="E445" s="98" t="s">
        <v>688</v>
      </c>
      <c r="I445" s="98" t="s">
        <v>279</v>
      </c>
      <c r="J445" s="355">
        <v>21623020.91</v>
      </c>
    </row>
    <row r="446" spans="2:10" s="98" customFormat="1" ht="15">
      <c r="B446" s="98" t="e">
        <f>VLOOKUP(C446,[1]!Companies[#Data],3,FALSE)</f>
        <v>#REF!</v>
      </c>
      <c r="C446" s="98" t="s">
        <v>490</v>
      </c>
      <c r="E446" s="98" t="s">
        <v>688</v>
      </c>
      <c r="I446" s="98" t="s">
        <v>279</v>
      </c>
      <c r="J446" s="355">
        <v>583112.42000000004</v>
      </c>
    </row>
    <row r="447" spans="2:10" s="98" customFormat="1" ht="15">
      <c r="B447" s="98" t="e">
        <f>VLOOKUP(C447,[1]!Companies[#Data],3,FALSE)</f>
        <v>#REF!</v>
      </c>
      <c r="C447" s="98" t="s">
        <v>492</v>
      </c>
      <c r="E447" s="98" t="s">
        <v>688</v>
      </c>
      <c r="I447" s="98" t="s">
        <v>279</v>
      </c>
      <c r="J447" s="355">
        <v>1826553.35</v>
      </c>
    </row>
    <row r="448" spans="2:10" s="98" customFormat="1" ht="15">
      <c r="B448" s="98" t="e">
        <f>VLOOKUP(C448,[1]!Companies[#Data],3,FALSE)</f>
        <v>#REF!</v>
      </c>
      <c r="C448" s="98" t="s">
        <v>494</v>
      </c>
      <c r="E448" s="98" t="s">
        <v>688</v>
      </c>
      <c r="I448" s="98" t="s">
        <v>279</v>
      </c>
      <c r="J448" s="355">
        <v>74935373.209999993</v>
      </c>
    </row>
    <row r="449" spans="2:10" s="98" customFormat="1" ht="15">
      <c r="B449" s="98" t="e">
        <f>VLOOKUP(C449,[1]!Companies[#Data],3,FALSE)</f>
        <v>#REF!</v>
      </c>
      <c r="C449" s="98" t="s">
        <v>498</v>
      </c>
      <c r="E449" s="98" t="s">
        <v>688</v>
      </c>
      <c r="I449" s="98" t="s">
        <v>279</v>
      </c>
      <c r="J449" s="355">
        <v>1351728.04</v>
      </c>
    </row>
    <row r="450" spans="2:10" s="98" customFormat="1" ht="15">
      <c r="B450" s="98" t="e">
        <f>VLOOKUP(C450,[1]!Companies[#Data],3,FALSE)</f>
        <v>#REF!</v>
      </c>
      <c r="C450" s="98" t="s">
        <v>500</v>
      </c>
      <c r="E450" s="98" t="s">
        <v>688</v>
      </c>
      <c r="I450" s="98" t="s">
        <v>279</v>
      </c>
      <c r="J450" s="355">
        <v>829683</v>
      </c>
    </row>
    <row r="451" spans="2:10" s="98" customFormat="1" ht="15">
      <c r="B451" s="98" t="e">
        <f>VLOOKUP(C451,[1]!Companies[#Data],3,FALSE)</f>
        <v>#REF!</v>
      </c>
      <c r="C451" s="98" t="s">
        <v>501</v>
      </c>
      <c r="E451" s="98" t="s">
        <v>688</v>
      </c>
      <c r="I451" s="98" t="s">
        <v>279</v>
      </c>
      <c r="J451" s="355">
        <v>414695.4</v>
      </c>
    </row>
    <row r="452" spans="2:10" s="98" customFormat="1" ht="15">
      <c r="B452" s="98" t="e">
        <f>VLOOKUP(C452,[1]!Companies[#Data],3,FALSE)</f>
        <v>#REF!</v>
      </c>
      <c r="C452" s="98" t="s">
        <v>502</v>
      </c>
      <c r="E452" s="98" t="s">
        <v>688</v>
      </c>
      <c r="I452" s="98" t="s">
        <v>279</v>
      </c>
      <c r="J452" s="355">
        <v>1210637.71</v>
      </c>
    </row>
    <row r="453" spans="2:10" s="98" customFormat="1" ht="15">
      <c r="B453" s="98" t="e">
        <f>VLOOKUP(C453,[1]!Companies[#Data],3,FALSE)</f>
        <v>#REF!</v>
      </c>
      <c r="C453" s="98" t="s">
        <v>503</v>
      </c>
      <c r="E453" s="98" t="s">
        <v>688</v>
      </c>
      <c r="I453" s="98" t="s">
        <v>279</v>
      </c>
      <c r="J453" s="355">
        <v>36175.999999999993</v>
      </c>
    </row>
    <row r="454" spans="2:10" s="98" customFormat="1" ht="15">
      <c r="B454" s="98" t="e">
        <f>VLOOKUP(C454,[1]!Companies[#Data],3,FALSE)</f>
        <v>#REF!</v>
      </c>
      <c r="C454" s="98" t="s">
        <v>507</v>
      </c>
      <c r="E454" s="98" t="s">
        <v>688</v>
      </c>
      <c r="I454" s="98" t="s">
        <v>279</v>
      </c>
      <c r="J454" s="355">
        <v>5845841.6900000004</v>
      </c>
    </row>
    <row r="455" spans="2:10" s="98" customFormat="1" ht="15">
      <c r="B455" s="98" t="e">
        <f>VLOOKUP(C455,[1]!Companies[#Data],3,FALSE)</f>
        <v>#REF!</v>
      </c>
      <c r="C455" s="98" t="s">
        <v>514</v>
      </c>
      <c r="E455" s="98" t="s">
        <v>688</v>
      </c>
      <c r="I455" s="98" t="s">
        <v>279</v>
      </c>
      <c r="J455" s="355">
        <v>240000</v>
      </c>
    </row>
    <row r="456" spans="2:10" s="98" customFormat="1" ht="15">
      <c r="B456" s="98" t="e">
        <f>VLOOKUP(C456,[1]!Companies[#Data],3,FALSE)</f>
        <v>#REF!</v>
      </c>
      <c r="C456" s="98" t="s">
        <v>516</v>
      </c>
      <c r="E456" s="98" t="s">
        <v>688</v>
      </c>
      <c r="I456" s="98" t="s">
        <v>279</v>
      </c>
      <c r="J456" s="355">
        <v>173227.48</v>
      </c>
    </row>
    <row r="457" spans="2:10" s="98" customFormat="1" ht="15">
      <c r="B457" s="98" t="e">
        <f>VLOOKUP(C457,[1]!Companies[#Data],3,FALSE)</f>
        <v>#REF!</v>
      </c>
      <c r="C457" s="98" t="s">
        <v>522</v>
      </c>
      <c r="E457" s="98" t="s">
        <v>688</v>
      </c>
      <c r="I457" s="98" t="s">
        <v>279</v>
      </c>
      <c r="J457" s="355">
        <v>3454639.48</v>
      </c>
    </row>
    <row r="458" spans="2:10" s="98" customFormat="1" ht="15">
      <c r="B458" s="98" t="e">
        <f>VLOOKUP(C458,[1]!Companies[#Data],3,FALSE)</f>
        <v>#REF!</v>
      </c>
      <c r="C458" s="98" t="s">
        <v>523</v>
      </c>
      <c r="E458" s="98" t="s">
        <v>688</v>
      </c>
      <c r="I458" s="98" t="s">
        <v>279</v>
      </c>
      <c r="J458" s="355">
        <v>406780.64</v>
      </c>
    </row>
    <row r="459" spans="2:10" s="98" customFormat="1" ht="15">
      <c r="B459" s="98" t="e">
        <f>VLOOKUP(C459,[1]!Companies[#Data],3,FALSE)</f>
        <v>#REF!</v>
      </c>
      <c r="C459" s="98" t="s">
        <v>525</v>
      </c>
      <c r="E459" s="98" t="s">
        <v>688</v>
      </c>
      <c r="I459" s="98" t="s">
        <v>279</v>
      </c>
      <c r="J459" s="355">
        <v>189372.27</v>
      </c>
    </row>
    <row r="460" spans="2:10" s="98" customFormat="1" ht="15">
      <c r="B460" s="98" t="e">
        <f>VLOOKUP(C460,[1]!Companies[#Data],3,FALSE)</f>
        <v>#REF!</v>
      </c>
      <c r="C460" s="98" t="s">
        <v>522</v>
      </c>
      <c r="E460" s="98" t="s">
        <v>688</v>
      </c>
      <c r="I460" s="98" t="s">
        <v>85</v>
      </c>
      <c r="J460" s="355">
        <v>49294285286.514801</v>
      </c>
    </row>
    <row r="461" spans="2:10" s="98" customFormat="1" ht="15">
      <c r="B461" s="98" t="e">
        <f>VLOOKUP(C461,[1]!Companies[#Data],3,FALSE)</f>
        <v>#REF!</v>
      </c>
      <c r="C461" s="98" t="s">
        <v>528</v>
      </c>
      <c r="E461" s="98" t="s">
        <v>689</v>
      </c>
      <c r="I461" s="98" t="s">
        <v>279</v>
      </c>
      <c r="J461" s="355">
        <v>231792191</v>
      </c>
    </row>
    <row r="462" spans="2:10" s="98" customFormat="1" ht="15">
      <c r="B462" s="98" t="e">
        <f>VLOOKUP(C462,[1]!Companies[#Data],3,FALSE)</f>
        <v>#REF!</v>
      </c>
      <c r="C462" s="98" t="s">
        <v>532</v>
      </c>
      <c r="E462" s="98" t="s">
        <v>689</v>
      </c>
      <c r="I462" s="98" t="s">
        <v>279</v>
      </c>
      <c r="J462" s="355">
        <v>3140116</v>
      </c>
    </row>
    <row r="463" spans="2:10" s="98" customFormat="1" ht="15">
      <c r="B463" s="98" t="e">
        <f>VLOOKUP(C463,[1]!Companies[#Data],3,FALSE)</f>
        <v>#REF!</v>
      </c>
      <c r="C463" s="98" t="s">
        <v>534</v>
      </c>
      <c r="E463" s="98" t="s">
        <v>689</v>
      </c>
      <c r="I463" s="98" t="s">
        <v>85</v>
      </c>
      <c r="J463" s="355">
        <v>12899241487</v>
      </c>
    </row>
    <row r="464" spans="2:10" s="98" customFormat="1" ht="15">
      <c r="B464" s="98" t="e">
        <f>VLOOKUP(C464,[1]!Companies[#Data],3,FALSE)</f>
        <v>#REF!</v>
      </c>
      <c r="C464" s="98" t="s">
        <v>536</v>
      </c>
      <c r="E464" s="98" t="s">
        <v>689</v>
      </c>
      <c r="I464" s="98" t="s">
        <v>85</v>
      </c>
      <c r="J464" s="355">
        <v>595655659607</v>
      </c>
    </row>
    <row r="465" spans="2:10" s="98" customFormat="1" ht="15">
      <c r="B465" s="98" t="e">
        <f>VLOOKUP(C465,[1]!Companies[#Data],3,FALSE)</f>
        <v>#REF!</v>
      </c>
      <c r="C465" s="98" t="s">
        <v>539</v>
      </c>
      <c r="E465" s="98" t="s">
        <v>689</v>
      </c>
      <c r="I465" s="98" t="s">
        <v>85</v>
      </c>
      <c r="J465" s="355">
        <v>12899241487</v>
      </c>
    </row>
    <row r="466" spans="2:10" s="98" customFormat="1" ht="15">
      <c r="B466" s="98" t="e">
        <f>VLOOKUP(C466,[1]!Companies[#Data],3,FALSE)</f>
        <v>#REF!</v>
      </c>
      <c r="C466" s="98" t="s">
        <v>540</v>
      </c>
      <c r="E466" s="98" t="s">
        <v>689</v>
      </c>
      <c r="I466" s="98" t="s">
        <v>279</v>
      </c>
      <c r="J466" s="355">
        <v>17205688</v>
      </c>
    </row>
    <row r="467" spans="2:10" s="98" customFormat="1" ht="15">
      <c r="B467" s="98" t="e">
        <f>VLOOKUP(C467,[1]!Companies[#Data],3,FALSE)</f>
        <v>#REF!</v>
      </c>
      <c r="C467" s="98" t="s">
        <v>543</v>
      </c>
      <c r="E467" s="98" t="s">
        <v>689</v>
      </c>
      <c r="I467" s="98" t="s">
        <v>279</v>
      </c>
      <c r="J467" s="355">
        <v>26521096</v>
      </c>
    </row>
    <row r="468" spans="2:10" s="98" customFormat="1" ht="15">
      <c r="B468" s="98" t="e">
        <f>VLOOKUP(C468,[1]!Companies[#Data],3,FALSE)</f>
        <v>#REF!</v>
      </c>
      <c r="C468" s="98" t="s">
        <v>545</v>
      </c>
      <c r="E468" s="98" t="s">
        <v>689</v>
      </c>
      <c r="I468" s="98" t="s">
        <v>279</v>
      </c>
      <c r="J468" s="355">
        <v>5997617</v>
      </c>
    </row>
    <row r="469" spans="2:10" s="98" customFormat="1" ht="15">
      <c r="B469" s="98" t="e">
        <f>VLOOKUP(C469,[1]!Companies[#Data],3,FALSE)</f>
        <v>#REF!</v>
      </c>
      <c r="C469" s="98" t="s">
        <v>546</v>
      </c>
      <c r="E469" s="98" t="s">
        <v>689</v>
      </c>
      <c r="I469" s="98" t="s">
        <v>279</v>
      </c>
      <c r="J469" s="355">
        <v>15544096</v>
      </c>
    </row>
    <row r="470" spans="2:10" s="98" customFormat="1" ht="15">
      <c r="B470" s="98" t="e">
        <f>VLOOKUP(C470,[1]!Companies[#Data],3,FALSE)</f>
        <v>#REF!</v>
      </c>
      <c r="C470" s="98" t="s">
        <v>547</v>
      </c>
      <c r="E470" s="98" t="s">
        <v>689</v>
      </c>
      <c r="I470" s="98" t="s">
        <v>85</v>
      </c>
      <c r="J470" s="355">
        <v>7732734680</v>
      </c>
    </row>
    <row r="471" spans="2:10" s="98" customFormat="1" ht="15">
      <c r="B471" s="98" t="e">
        <f>VLOOKUP(C471,[1]!Companies[#Data],3,FALSE)</f>
        <v>#REF!</v>
      </c>
      <c r="C471" s="98" t="s">
        <v>548</v>
      </c>
      <c r="E471" s="98" t="s">
        <v>689</v>
      </c>
      <c r="I471" s="98" t="s">
        <v>85</v>
      </c>
      <c r="J471" s="355">
        <v>180881609292</v>
      </c>
    </row>
    <row r="472" spans="2:10" s="98" customFormat="1" ht="15">
      <c r="B472" s="98" t="e">
        <f>VLOOKUP(C472,[1]!Companies[#Data],3,FALSE)</f>
        <v>#REF!</v>
      </c>
      <c r="C472" s="98" t="s">
        <v>545</v>
      </c>
      <c r="E472" s="98" t="s">
        <v>689</v>
      </c>
      <c r="I472" s="98" t="s">
        <v>279</v>
      </c>
      <c r="J472" s="355">
        <v>20599737</v>
      </c>
    </row>
    <row r="473" spans="2:10" s="98" customFormat="1" ht="15">
      <c r="B473" s="98" t="e">
        <f>VLOOKUP(C473,[1]!Companies[#Data],3,FALSE)</f>
        <v>#REF!</v>
      </c>
      <c r="C473" s="98" t="s">
        <v>546</v>
      </c>
      <c r="E473" s="98" t="s">
        <v>689</v>
      </c>
      <c r="I473" s="98" t="s">
        <v>279</v>
      </c>
      <c r="J473" s="355">
        <v>6199887</v>
      </c>
    </row>
    <row r="474" spans="2:10" s="98" customFormat="1" ht="15">
      <c r="B474" s="98" t="e">
        <f>VLOOKUP(C474,[1]!Companies[#Data],3,FALSE)</f>
        <v>#REF!</v>
      </c>
      <c r="C474" s="98" t="s">
        <v>547</v>
      </c>
      <c r="E474" s="98" t="s">
        <v>689</v>
      </c>
      <c r="I474" s="98" t="s">
        <v>279</v>
      </c>
      <c r="J474" s="355">
        <v>18407398</v>
      </c>
    </row>
    <row r="475" spans="2:10" s="98" customFormat="1" ht="15">
      <c r="B475" s="98" t="e">
        <f>VLOOKUP(C475,[1]!Companies[#Data],3,FALSE)</f>
        <v>#REF!</v>
      </c>
      <c r="C475" s="98" t="s">
        <v>548</v>
      </c>
      <c r="E475" s="98" t="s">
        <v>689</v>
      </c>
      <c r="I475" s="98" t="s">
        <v>279</v>
      </c>
      <c r="J475" s="355">
        <v>16295715</v>
      </c>
    </row>
    <row r="476" spans="2:10" s="98" customFormat="1" ht="15">
      <c r="B476" s="98" t="e">
        <f>VLOOKUP(C476,[1]!Companies[#Data],3,FALSE)</f>
        <v>#REF!</v>
      </c>
      <c r="C476" s="98" t="s">
        <v>545</v>
      </c>
      <c r="E476" s="98" t="s">
        <v>689</v>
      </c>
      <c r="I476" s="98" t="s">
        <v>85</v>
      </c>
      <c r="J476" s="355">
        <v>324378618251</v>
      </c>
    </row>
    <row r="477" spans="2:10" s="98" customFormat="1" ht="15">
      <c r="B477" s="98" t="e">
        <f>VLOOKUP(C477,[1]!Companies[#Data],3,FALSE)</f>
        <v>#REF!</v>
      </c>
      <c r="C477" s="98" t="s">
        <v>546</v>
      </c>
      <c r="E477" s="98" t="s">
        <v>689</v>
      </c>
      <c r="I477" s="98" t="s">
        <v>85</v>
      </c>
      <c r="J477" s="355">
        <v>220721249230</v>
      </c>
    </row>
    <row r="478" spans="2:10" s="98" customFormat="1" ht="15">
      <c r="B478" s="98" t="e">
        <f>VLOOKUP(C478,[1]!Companies[#Data],3,FALSE)</f>
        <v>#REF!</v>
      </c>
      <c r="C478" s="98" t="s">
        <v>547</v>
      </c>
      <c r="E478" s="98" t="s">
        <v>689</v>
      </c>
      <c r="I478" s="98" t="s">
        <v>279</v>
      </c>
      <c r="J478" s="355">
        <v>41714119</v>
      </c>
    </row>
    <row r="479" spans="2:10" s="98" customFormat="1" ht="15">
      <c r="B479" s="98" t="e">
        <f>VLOOKUP(C479,[1]!Companies[#Data],3,FALSE)</f>
        <v>#REF!</v>
      </c>
      <c r="C479" s="98" t="s">
        <v>548</v>
      </c>
      <c r="E479" s="98" t="s">
        <v>689</v>
      </c>
      <c r="I479" s="98" t="s">
        <v>279</v>
      </c>
      <c r="J479" s="355">
        <v>15285399</v>
      </c>
    </row>
    <row r="480" spans="2:10" s="98" customFormat="1" ht="15">
      <c r="B480" s="98" t="e">
        <f>VLOOKUP(C480,[1]!Companies[#Data],3,FALSE)</f>
        <v>#REF!</v>
      </c>
      <c r="C480" s="98" t="s">
        <v>545</v>
      </c>
      <c r="E480" s="98" t="s">
        <v>689</v>
      </c>
      <c r="I480" s="98" t="s">
        <v>85</v>
      </c>
      <c r="J480" s="355">
        <v>1488390129120</v>
      </c>
    </row>
    <row r="481" spans="2:10" s="98" customFormat="1" ht="15">
      <c r="B481" s="98" t="e">
        <f>VLOOKUP(C481,[1]!Companies[#Data],3,FALSE)</f>
        <v>#REF!</v>
      </c>
      <c r="C481" s="98" t="s">
        <v>546</v>
      </c>
      <c r="E481" s="98" t="s">
        <v>689</v>
      </c>
      <c r="I481" s="98" t="s">
        <v>85</v>
      </c>
      <c r="J481" s="355">
        <v>36491041180</v>
      </c>
    </row>
    <row r="482" spans="2:10" s="98" customFormat="1" ht="15">
      <c r="B482" s="98" t="e">
        <f>VLOOKUP(C482,[1]!Companies[#Data],3,FALSE)</f>
        <v>#REF!</v>
      </c>
      <c r="C482" s="98" t="s">
        <v>547</v>
      </c>
      <c r="E482" s="98" t="s">
        <v>689</v>
      </c>
      <c r="I482" s="98" t="s">
        <v>85</v>
      </c>
      <c r="J482" s="355">
        <v>45904176092</v>
      </c>
    </row>
    <row r="483" spans="2:10" s="98" customFormat="1" ht="15">
      <c r="B483" s="98" t="e">
        <f>VLOOKUP(C483,[1]!Companies[#Data],3,FALSE)</f>
        <v>#REF!</v>
      </c>
      <c r="C483" s="98" t="s">
        <v>548</v>
      </c>
      <c r="E483" s="98" t="s">
        <v>689</v>
      </c>
      <c r="I483" s="98" t="s">
        <v>85</v>
      </c>
      <c r="J483" s="355">
        <v>67470888540</v>
      </c>
    </row>
    <row r="484" spans="2:10" s="98" customFormat="1" ht="15">
      <c r="B484" s="98" t="e">
        <f>VLOOKUP(C484,[1]!Companies[#Data],3,FALSE)</f>
        <v>#REF!</v>
      </c>
      <c r="C484" s="98" t="s">
        <v>545</v>
      </c>
      <c r="E484" s="98" t="s">
        <v>689</v>
      </c>
      <c r="I484" s="98" t="s">
        <v>85</v>
      </c>
      <c r="J484" s="355">
        <v>38345646020</v>
      </c>
    </row>
    <row r="485" spans="2:10" s="98" customFormat="1" ht="15">
      <c r="B485" s="98" t="e">
        <f>VLOOKUP(C485,[1]!Companies[#Data],3,FALSE)</f>
        <v>#REF!</v>
      </c>
      <c r="C485" s="98" t="s">
        <v>546</v>
      </c>
      <c r="E485" s="98" t="s">
        <v>689</v>
      </c>
      <c r="I485" s="98" t="s">
        <v>85</v>
      </c>
      <c r="J485" s="355">
        <v>5743515580</v>
      </c>
    </row>
    <row r="486" spans="2:10" s="98" customFormat="1" ht="15">
      <c r="B486" s="98" t="e">
        <f>VLOOKUP(C486,[1]!Companies[#Data],3,FALSE)</f>
        <v>#REF!</v>
      </c>
      <c r="C486" s="98" t="s">
        <v>547</v>
      </c>
      <c r="E486" s="98" t="s">
        <v>689</v>
      </c>
      <c r="I486" s="98" t="s">
        <v>85</v>
      </c>
      <c r="J486" s="355">
        <v>838010732</v>
      </c>
    </row>
    <row r="487" spans="2:10" s="98" customFormat="1" ht="15">
      <c r="B487" s="98" t="e">
        <f>VLOOKUP(C487,[1]!Companies[#Data],3,FALSE)</f>
        <v>#REF!</v>
      </c>
      <c r="C487" s="98" t="s">
        <v>548</v>
      </c>
      <c r="E487" s="98" t="s">
        <v>689</v>
      </c>
      <c r="I487" s="98" t="s">
        <v>279</v>
      </c>
      <c r="J487" s="355">
        <v>111477</v>
      </c>
    </row>
    <row r="488" spans="2:10" s="98" customFormat="1" ht="15">
      <c r="B488" s="98" t="e">
        <f>VLOOKUP(C488,[1]!Companies[#Data],3,FALSE)</f>
        <v>#REF!</v>
      </c>
      <c r="C488" s="98" t="s">
        <v>567</v>
      </c>
      <c r="E488" s="98" t="s">
        <v>689</v>
      </c>
      <c r="I488" s="98" t="s">
        <v>279</v>
      </c>
      <c r="J488" s="355">
        <v>3239533</v>
      </c>
    </row>
    <row r="489" spans="2:10" s="98" customFormat="1" ht="15">
      <c r="B489" s="98" t="e">
        <f>VLOOKUP(C489,[1]!Companies[#Data],3,FALSE)</f>
        <v>#REF!</v>
      </c>
      <c r="C489" s="98" t="s">
        <v>569</v>
      </c>
      <c r="E489" s="98" t="s">
        <v>689</v>
      </c>
      <c r="I489" s="98" t="s">
        <v>85</v>
      </c>
      <c r="J489" s="355">
        <v>67470888540</v>
      </c>
    </row>
    <row r="490" spans="2:10" s="98" customFormat="1" ht="15">
      <c r="B490" s="98" t="e">
        <f>VLOOKUP(C490,[1]!Companies[#Data],3,FALSE)</f>
        <v>#REF!</v>
      </c>
      <c r="C490" s="98" t="s">
        <v>571</v>
      </c>
      <c r="E490" s="98" t="s">
        <v>689</v>
      </c>
      <c r="I490" s="98" t="s">
        <v>85</v>
      </c>
      <c r="J490" s="355">
        <v>38345646020</v>
      </c>
    </row>
    <row r="491" spans="2:10" s="98" customFormat="1" ht="15">
      <c r="B491" s="98" t="e">
        <f>VLOOKUP(C491,[1]!Companies[#Data],3,FALSE)</f>
        <v>#REF!</v>
      </c>
      <c r="C491" s="98" t="s">
        <v>573</v>
      </c>
      <c r="E491" s="98" t="s">
        <v>689</v>
      </c>
      <c r="I491" s="98" t="s">
        <v>85</v>
      </c>
      <c r="J491" s="355">
        <v>5743515580</v>
      </c>
    </row>
    <row r="492" spans="2:10" s="98" customFormat="1" ht="15">
      <c r="B492" s="98" t="e">
        <f>VLOOKUP(C492,[1]!Companies[#Data],3,FALSE)</f>
        <v>#REF!</v>
      </c>
      <c r="C492" s="98" t="s">
        <v>575</v>
      </c>
      <c r="E492" s="98" t="s">
        <v>689</v>
      </c>
      <c r="I492" s="98" t="s">
        <v>85</v>
      </c>
      <c r="J492" s="355">
        <v>838010732</v>
      </c>
    </row>
    <row r="493" spans="2:10" s="98" customFormat="1" ht="15">
      <c r="B493" s="98" t="e">
        <f>VLOOKUP(C493,[1]!Companies[#Data],3,FALSE)</f>
        <v>#REF!</v>
      </c>
      <c r="C493" s="98" t="s">
        <v>575</v>
      </c>
      <c r="E493" s="98" t="s">
        <v>689</v>
      </c>
      <c r="I493" s="98" t="s">
        <v>279</v>
      </c>
      <c r="J493" s="355">
        <v>111477</v>
      </c>
    </row>
    <row r="494" spans="2:10" s="98" customFormat="1" ht="15">
      <c r="B494" s="98" t="e">
        <f>VLOOKUP(C494,[1]!Companies[#Data],3,FALSE)</f>
        <v>#REF!</v>
      </c>
      <c r="C494" s="98" t="s">
        <v>576</v>
      </c>
      <c r="E494" s="98" t="s">
        <v>689</v>
      </c>
      <c r="I494" s="98" t="s">
        <v>279</v>
      </c>
      <c r="J494" s="355">
        <v>6118216</v>
      </c>
    </row>
    <row r="495" spans="2:10" s="98" customFormat="1" ht="15">
      <c r="B495" s="98" t="e">
        <f>VLOOKUP(C495,[1]!Companies[#Data],3,FALSE)</f>
        <v>#REF!</v>
      </c>
      <c r="C495" s="98" t="s">
        <v>577</v>
      </c>
      <c r="E495" s="98" t="s">
        <v>689</v>
      </c>
      <c r="I495" s="98" t="s">
        <v>279</v>
      </c>
      <c r="J495" s="355">
        <v>575630934</v>
      </c>
    </row>
    <row r="496" spans="2:10" s="98" customFormat="1" ht="15">
      <c r="B496" s="98" t="e">
        <f>VLOOKUP(C496,[1]!Companies[#Data],3,FALSE)</f>
        <v>#REF!</v>
      </c>
      <c r="C496" s="98" t="s">
        <v>577</v>
      </c>
      <c r="E496" s="98" t="s">
        <v>689</v>
      </c>
      <c r="I496" s="98" t="s">
        <v>85</v>
      </c>
      <c r="J496" s="355">
        <v>718722251666</v>
      </c>
    </row>
    <row r="497" spans="2:15" s="98" customFormat="1" ht="15">
      <c r="B497" s="98" t="e">
        <f>VLOOKUP(C497,[1]!Companies[#Data],3,FALSE)</f>
        <v>#REF!</v>
      </c>
      <c r="C497" s="98" t="s">
        <v>580</v>
      </c>
      <c r="E497" s="98" t="s">
        <v>689</v>
      </c>
      <c r="I497" s="98" t="s">
        <v>85</v>
      </c>
      <c r="J497" s="355">
        <v>238937962245</v>
      </c>
    </row>
    <row r="498" spans="2:15" s="98" customFormat="1" ht="15">
      <c r="B498" s="98" t="e">
        <f>VLOOKUP(C498,[1]!Companies[#Data],3,FALSE)</f>
        <v>#REF!</v>
      </c>
      <c r="C498" s="98" t="s">
        <v>584</v>
      </c>
      <c r="E498" s="98" t="s">
        <v>689</v>
      </c>
      <c r="I498" s="98" t="s">
        <v>279</v>
      </c>
      <c r="J498" s="355">
        <v>6382605</v>
      </c>
    </row>
    <row r="499" spans="2:15" s="98" customFormat="1" ht="15">
      <c r="B499" s="98" t="e">
        <f>VLOOKUP(C499,[1]!Companies[#Data],3,FALSE)</f>
        <v>#REF!</v>
      </c>
      <c r="C499" s="98" t="s">
        <v>585</v>
      </c>
      <c r="E499" s="98" t="s">
        <v>689</v>
      </c>
      <c r="I499" s="98" t="s">
        <v>279</v>
      </c>
      <c r="J499" s="355">
        <v>20121628</v>
      </c>
    </row>
    <row r="500" spans="2:15" s="98" customFormat="1" ht="15">
      <c r="B500" s="98" t="e">
        <f>VLOOKUP(C500,[1]!Companies[#Data],3,FALSE)</f>
        <v>#REF!</v>
      </c>
      <c r="C500" s="98" t="s">
        <v>585</v>
      </c>
      <c r="E500" s="98" t="s">
        <v>689</v>
      </c>
      <c r="I500" s="98" t="s">
        <v>85</v>
      </c>
      <c r="J500" s="355">
        <v>13752766171</v>
      </c>
    </row>
    <row r="501" spans="2:15" s="98" customFormat="1" ht="15">
      <c r="B501" s="98" t="e">
        <f>VLOOKUP(C501,[1]!Companies[#Data],3,FALSE)</f>
        <v>#REF!</v>
      </c>
      <c r="C501" s="98" t="s">
        <v>587</v>
      </c>
      <c r="E501" s="98" t="s">
        <v>689</v>
      </c>
      <c r="I501" s="98" t="s">
        <v>85</v>
      </c>
      <c r="J501" s="130">
        <v>27044178020</v>
      </c>
      <c r="M501" s="98" t="s">
        <v>314</v>
      </c>
      <c r="O501" s="98" t="s">
        <v>690</v>
      </c>
    </row>
    <row r="502" spans="2:15" s="98" customFormat="1" ht="15">
      <c r="B502" s="98" t="e">
        <f>VLOOKUP(C502,[1]!Companies[#Data],3,FALSE)</f>
        <v>#REF!</v>
      </c>
      <c r="C502" s="98" t="s">
        <v>588</v>
      </c>
      <c r="E502" s="98" t="s">
        <v>689</v>
      </c>
      <c r="I502" s="98" t="s">
        <v>279</v>
      </c>
      <c r="J502" s="130">
        <v>24203164</v>
      </c>
    </row>
    <row r="503" spans="2:15" s="98" customFormat="1" ht="15">
      <c r="B503" s="98" t="e">
        <f>VLOOKUP(C503,[1]!Companies[#Data],3,FALSE)</f>
        <v>#REF!</v>
      </c>
      <c r="C503" s="98" t="s">
        <v>590</v>
      </c>
      <c r="E503" s="98" t="s">
        <v>689</v>
      </c>
      <c r="I503" s="98" t="s">
        <v>279</v>
      </c>
      <c r="J503" s="130">
        <v>216605</v>
      </c>
    </row>
    <row r="504" spans="2:15" s="98" customFormat="1" ht="15">
      <c r="B504" s="98" t="e">
        <f>VLOOKUP(C504,[1]!Companies[#Data],3,FALSE)</f>
        <v>#REF!</v>
      </c>
      <c r="C504" s="98" t="s">
        <v>591</v>
      </c>
      <c r="E504" s="98" t="s">
        <v>689</v>
      </c>
      <c r="I504" s="98" t="s">
        <v>279</v>
      </c>
      <c r="J504" s="130">
        <v>6407</v>
      </c>
    </row>
    <row r="505" spans="2:15" s="98" customFormat="1" ht="15">
      <c r="B505" s="98" t="e">
        <f>VLOOKUP(C505,[1]!Companies[#Data],3,FALSE)</f>
        <v>#REF!</v>
      </c>
      <c r="C505" s="98" t="s">
        <v>590</v>
      </c>
      <c r="E505" s="98" t="s">
        <v>689</v>
      </c>
      <c r="I505" s="98" t="s">
        <v>85</v>
      </c>
      <c r="J505" s="130">
        <v>667668</v>
      </c>
    </row>
    <row r="506" spans="2:15" s="98" customFormat="1" ht="15">
      <c r="B506" s="98" t="e">
        <f>VLOOKUP(C506,[1]!Companies[#Data],3,FALSE)</f>
        <v>#REF!</v>
      </c>
      <c r="C506" s="98" t="s">
        <v>591</v>
      </c>
      <c r="E506" s="98" t="s">
        <v>689</v>
      </c>
      <c r="I506" s="98" t="s">
        <v>85</v>
      </c>
      <c r="J506" s="130">
        <v>91422354</v>
      </c>
    </row>
    <row r="507" spans="2:15" s="98" customFormat="1" ht="15">
      <c r="B507" s="98" t="e">
        <f>VLOOKUP(C507,[1]!Companies[#Data],3,FALSE)</f>
        <v>#REF!</v>
      </c>
      <c r="C507" s="98" t="s">
        <v>594</v>
      </c>
      <c r="E507" s="98" t="s">
        <v>689</v>
      </c>
      <c r="I507" s="98" t="s">
        <v>85</v>
      </c>
      <c r="J507" s="130">
        <v>112573433531</v>
      </c>
    </row>
    <row r="508" spans="2:15" s="98" customFormat="1" ht="15">
      <c r="B508" s="98" t="e">
        <f>VLOOKUP(C508,[1]!Companies[#Data],3,FALSE)</f>
        <v>#REF!</v>
      </c>
      <c r="C508" s="98" t="s">
        <v>596</v>
      </c>
      <c r="E508" s="98" t="s">
        <v>689</v>
      </c>
      <c r="I508" s="98" t="s">
        <v>85</v>
      </c>
      <c r="J508" s="130">
        <v>5698264440</v>
      </c>
    </row>
    <row r="509" spans="2:15" s="98" customFormat="1" ht="15">
      <c r="B509" s="98" t="e">
        <f>VLOOKUP(C509,[1]!Companies[#Data],3,FALSE)</f>
        <v>#REF!</v>
      </c>
      <c r="C509" s="98" t="s">
        <v>598</v>
      </c>
      <c r="E509" s="98" t="s">
        <v>689</v>
      </c>
      <c r="I509" s="98" t="s">
        <v>85</v>
      </c>
      <c r="J509" s="130">
        <v>5721638653</v>
      </c>
    </row>
    <row r="510" spans="2:15" s="98" customFormat="1" ht="15">
      <c r="B510" s="98" t="e">
        <f>VLOOKUP(C510,[1]!Companies[#Data],3,FALSE)</f>
        <v>#REF!</v>
      </c>
      <c r="C510" s="98" t="s">
        <v>594</v>
      </c>
      <c r="E510" s="98" t="s">
        <v>689</v>
      </c>
      <c r="I510" s="98" t="s">
        <v>279</v>
      </c>
      <c r="J510" s="130">
        <v>427741800</v>
      </c>
    </row>
    <row r="511" spans="2:15" s="98" customFormat="1" ht="15">
      <c r="B511" s="98" t="e">
        <f>VLOOKUP(C511,[1]!Companies[#Data],3,FALSE)</f>
        <v>#REF!</v>
      </c>
      <c r="C511" s="98" t="s">
        <v>601</v>
      </c>
      <c r="E511" s="98" t="s">
        <v>689</v>
      </c>
      <c r="I511" s="98" t="s">
        <v>279</v>
      </c>
      <c r="J511" s="130">
        <v>1461021</v>
      </c>
    </row>
    <row r="512" spans="2:15" s="98" customFormat="1" ht="15">
      <c r="B512" s="98" t="e">
        <f>VLOOKUP(C512,[1]!Companies[#Data],3,FALSE)</f>
        <v>#REF!</v>
      </c>
      <c r="C512" s="98" t="s">
        <v>604</v>
      </c>
      <c r="E512" s="98" t="s">
        <v>689</v>
      </c>
      <c r="I512" s="98" t="s">
        <v>279</v>
      </c>
      <c r="J512" s="130">
        <v>4934866</v>
      </c>
    </row>
    <row r="513" spans="2:10" s="98" customFormat="1" ht="15">
      <c r="B513" s="98" t="e">
        <f>VLOOKUP(C513,[1]!Companies[#Data],3,FALSE)</f>
        <v>#REF!</v>
      </c>
      <c r="C513" s="98" t="s">
        <v>602</v>
      </c>
      <c r="E513" s="98" t="s">
        <v>689</v>
      </c>
      <c r="I513" s="98" t="s">
        <v>85</v>
      </c>
      <c r="J513" s="130">
        <v>26371366070</v>
      </c>
    </row>
    <row r="514" spans="2:10" s="98" customFormat="1" ht="15">
      <c r="B514" s="98" t="e">
        <f>VLOOKUP(C514,[1]!Companies[#Data],3,FALSE)</f>
        <v>#REF!</v>
      </c>
      <c r="C514" s="98" t="s">
        <v>608</v>
      </c>
      <c r="E514" s="98" t="s">
        <v>689</v>
      </c>
      <c r="I514" s="98" t="s">
        <v>85</v>
      </c>
      <c r="J514" s="130">
        <v>119279968018</v>
      </c>
    </row>
    <row r="515" spans="2:10" s="98" customFormat="1" ht="15">
      <c r="B515" s="98" t="e">
        <f>VLOOKUP(C515,[1]!Companies[#Data],3,FALSE)</f>
        <v>#REF!</v>
      </c>
      <c r="C515" s="98" t="s">
        <v>609</v>
      </c>
      <c r="E515" s="98" t="s">
        <v>689</v>
      </c>
      <c r="I515" s="98" t="s">
        <v>279</v>
      </c>
      <c r="J515" s="130">
        <v>17678098</v>
      </c>
    </row>
    <row r="516" spans="2:10" s="98" customFormat="1" ht="15">
      <c r="B516" s="98" t="e">
        <f>VLOOKUP(C516,[1]!Companies[#Data],3,FALSE)</f>
        <v>#REF!</v>
      </c>
      <c r="C516" s="98" t="s">
        <v>612</v>
      </c>
      <c r="E516" s="98" t="s">
        <v>689</v>
      </c>
      <c r="I516" s="98" t="s">
        <v>85</v>
      </c>
      <c r="J516" s="130">
        <v>99854956960</v>
      </c>
    </row>
    <row r="517" spans="2:10" s="98" customFormat="1" ht="15">
      <c r="B517" s="98" t="e">
        <f>VLOOKUP(C517,[1]!Companies[#Data],3,FALSE)</f>
        <v>#REF!</v>
      </c>
      <c r="C517" s="98" t="s">
        <v>614</v>
      </c>
      <c r="E517" s="98" t="s">
        <v>689</v>
      </c>
      <c r="I517" s="98" t="s">
        <v>85</v>
      </c>
      <c r="J517" s="130">
        <v>9165591626</v>
      </c>
    </row>
    <row r="518" spans="2:10" s="98" customFormat="1" ht="15">
      <c r="B518" s="98" t="e">
        <f>VLOOKUP(C518,[1]!Companies[#Data],3,FALSE)</f>
        <v>#REF!</v>
      </c>
      <c r="C518" s="98" t="s">
        <v>617</v>
      </c>
      <c r="E518" s="98" t="s">
        <v>689</v>
      </c>
      <c r="I518" s="98" t="s">
        <v>85</v>
      </c>
      <c r="J518" s="130">
        <v>28479000</v>
      </c>
    </row>
    <row r="519" spans="2:10" s="98" customFormat="1" ht="15">
      <c r="B519" s="98" t="e">
        <f>VLOOKUP(C519,[1]!Companies[#Data],3,FALSE)</f>
        <v>#REF!</v>
      </c>
      <c r="C519" s="98" t="s">
        <v>617</v>
      </c>
      <c r="E519" s="98" t="s">
        <v>689</v>
      </c>
      <c r="I519" s="98" t="s">
        <v>279</v>
      </c>
      <c r="J519" s="130">
        <v>28479000</v>
      </c>
    </row>
    <row r="520" spans="2:10" s="98" customFormat="1" ht="15">
      <c r="B520" s="98" t="e">
        <f>VLOOKUP(C520,[1]!Companies[#Data],3,FALSE)</f>
        <v>#REF!</v>
      </c>
      <c r="C520" s="98" t="s">
        <v>619</v>
      </c>
      <c r="E520" s="98" t="s">
        <v>689</v>
      </c>
      <c r="I520" s="98" t="s">
        <v>279</v>
      </c>
      <c r="J520" s="130">
        <v>17066957</v>
      </c>
    </row>
    <row r="521" spans="2:10" s="98" customFormat="1" ht="15">
      <c r="B521" s="98" t="e">
        <f>VLOOKUP(C521,[1]!Companies[#Data],3,FALSE)</f>
        <v>#REF!</v>
      </c>
      <c r="C521" s="98" t="s">
        <v>622</v>
      </c>
      <c r="E521" s="98" t="s">
        <v>689</v>
      </c>
      <c r="I521" s="98" t="s">
        <v>279</v>
      </c>
      <c r="J521" s="130">
        <v>2174347</v>
      </c>
    </row>
    <row r="522" spans="2:10" s="98" customFormat="1" ht="15">
      <c r="B522" s="98" t="e">
        <f>VLOOKUP(C522,[1]!Companies[#Data],3,FALSE)</f>
        <v>#REF!</v>
      </c>
      <c r="C522" s="98" t="s">
        <v>624</v>
      </c>
      <c r="E522" s="98" t="s">
        <v>689</v>
      </c>
      <c r="I522" s="98" t="s">
        <v>279</v>
      </c>
      <c r="J522" s="130">
        <v>21369063</v>
      </c>
    </row>
    <row r="523" spans="2:10" s="98" customFormat="1" ht="15">
      <c r="B523" s="98" t="e">
        <f>VLOOKUP(C523,[1]!Companies[#Data],3,FALSE)</f>
        <v>#REF!</v>
      </c>
      <c r="C523" s="98" t="s">
        <v>626</v>
      </c>
      <c r="E523" s="98" t="s">
        <v>689</v>
      </c>
      <c r="I523" s="98" t="s">
        <v>279</v>
      </c>
      <c r="J523" s="130">
        <v>1517815</v>
      </c>
    </row>
    <row r="524" spans="2:10" s="98" customFormat="1" ht="15">
      <c r="B524" s="98" t="e">
        <f>VLOOKUP(C524,[1]!Companies[#Data],3,FALSE)</f>
        <v>#REF!</v>
      </c>
      <c r="C524" s="98" t="s">
        <v>623</v>
      </c>
      <c r="E524" s="98" t="s">
        <v>689</v>
      </c>
      <c r="I524" s="98" t="s">
        <v>85</v>
      </c>
      <c r="J524" s="130">
        <v>5713760673</v>
      </c>
    </row>
    <row r="525" spans="2:10" s="98" customFormat="1" ht="15">
      <c r="B525" s="98" t="e">
        <f>VLOOKUP(C525,[1]!Companies[#Data],3,FALSE)</f>
        <v>#REF!</v>
      </c>
      <c r="C525" s="98" t="s">
        <v>628</v>
      </c>
      <c r="E525" s="98" t="s">
        <v>689</v>
      </c>
      <c r="I525" s="98" t="s">
        <v>85</v>
      </c>
      <c r="J525" s="130">
        <v>3454012317</v>
      </c>
    </row>
    <row r="526" spans="2:10" s="98" customFormat="1" ht="15">
      <c r="B526" s="98" t="e">
        <f>VLOOKUP(C526,[1]!Companies[#Data],3,FALSE)</f>
        <v>#REF!</v>
      </c>
      <c r="C526" s="98" t="s">
        <v>630</v>
      </c>
      <c r="E526" s="98" t="s">
        <v>689</v>
      </c>
      <c r="I526" s="98" t="s">
        <v>279</v>
      </c>
      <c r="J526" s="130">
        <v>1790739</v>
      </c>
    </row>
    <row r="527" spans="2:10" s="98" customFormat="1" ht="15">
      <c r="B527" s="98" t="e">
        <f>VLOOKUP(C527,[1]!Companies[#Data],3,FALSE)</f>
        <v>#REF!</v>
      </c>
      <c r="C527" s="98" t="s">
        <v>631</v>
      </c>
      <c r="E527" s="98" t="s">
        <v>689</v>
      </c>
      <c r="I527" s="98" t="s">
        <v>279</v>
      </c>
      <c r="J527" s="130">
        <v>2904301</v>
      </c>
    </row>
    <row r="528" spans="2:10" s="98" customFormat="1" ht="15">
      <c r="B528" s="98" t="e">
        <f>VLOOKUP(C528,[1]!Companies[#Data],3,FALSE)</f>
        <v>#REF!</v>
      </c>
      <c r="C528" s="98" t="s">
        <v>634</v>
      </c>
      <c r="E528" s="98" t="s">
        <v>689</v>
      </c>
      <c r="I528" s="98" t="s">
        <v>85</v>
      </c>
      <c r="J528" s="130">
        <v>1598000000</v>
      </c>
    </row>
    <row r="529" spans="2:10" s="98" customFormat="1" ht="15">
      <c r="B529" s="98" t="e">
        <f>VLOOKUP(C529,[1]!Companies[#Data],3,FALSE)</f>
        <v>#REF!</v>
      </c>
      <c r="C529" s="98" t="s">
        <v>637</v>
      </c>
      <c r="E529" s="98" t="s">
        <v>689</v>
      </c>
      <c r="I529" s="98" t="s">
        <v>85</v>
      </c>
      <c r="J529" s="130">
        <v>338722711</v>
      </c>
    </row>
    <row r="530" spans="2:10" s="98" customFormat="1" ht="15">
      <c r="B530" s="98" t="e">
        <f>VLOOKUP(C530,[1]!Companies[#Data],3,FALSE)</f>
        <v>#REF!</v>
      </c>
      <c r="C530" s="98" t="s">
        <v>638</v>
      </c>
      <c r="E530" s="98" t="s">
        <v>689</v>
      </c>
      <c r="I530" s="98" t="s">
        <v>85</v>
      </c>
      <c r="J530" s="130">
        <v>12046492043</v>
      </c>
    </row>
    <row r="531" spans="2:10" s="98" customFormat="1" ht="15">
      <c r="B531" s="98" t="e">
        <f>VLOOKUP(C531,[1]!Companies[#Data],3,FALSE)</f>
        <v>#REF!</v>
      </c>
      <c r="C531" s="98" t="s">
        <v>642</v>
      </c>
      <c r="E531" s="98" t="s">
        <v>689</v>
      </c>
      <c r="I531" s="98" t="s">
        <v>85</v>
      </c>
      <c r="J531" s="130">
        <v>5672984758</v>
      </c>
    </row>
    <row r="532" spans="2:10" s="98" customFormat="1" ht="15">
      <c r="B532" s="98" t="e">
        <f>VLOOKUP(C532,[1]!Companies[#Data],3,FALSE)</f>
        <v>#REF!</v>
      </c>
      <c r="C532" s="98" t="s">
        <v>644</v>
      </c>
      <c r="E532" s="98" t="s">
        <v>689</v>
      </c>
      <c r="I532" s="98" t="s">
        <v>85</v>
      </c>
      <c r="J532" s="130">
        <v>415561760</v>
      </c>
    </row>
    <row r="533" spans="2:10" s="98" customFormat="1" ht="15">
      <c r="B533" s="98" t="e">
        <f>VLOOKUP(C533,[1]!Companies[#Data],3,FALSE)</f>
        <v>#REF!</v>
      </c>
      <c r="C533" s="98" t="s">
        <v>644</v>
      </c>
      <c r="E533" s="98" t="s">
        <v>689</v>
      </c>
      <c r="I533" s="98" t="s">
        <v>279</v>
      </c>
      <c r="J533" s="130">
        <v>688645</v>
      </c>
    </row>
    <row r="534" spans="2:10" s="98" customFormat="1" ht="15">
      <c r="B534" s="98" t="e">
        <f>VLOOKUP(C534,[1]!Companies[#Data],3,FALSE)</f>
        <v>#REF!</v>
      </c>
      <c r="C534" s="98" t="s">
        <v>639</v>
      </c>
      <c r="E534" s="98" t="s">
        <v>689</v>
      </c>
      <c r="I534" s="98" t="s">
        <v>279</v>
      </c>
      <c r="J534" s="130">
        <v>14612492</v>
      </c>
    </row>
    <row r="535" spans="2:10" s="98" customFormat="1" ht="15">
      <c r="B535" s="98" t="e">
        <f>VLOOKUP(C535,[1]!Companies[#Data],3,FALSE)</f>
        <v>#REF!</v>
      </c>
      <c r="C535" s="98" t="s">
        <v>640</v>
      </c>
      <c r="E535" s="98" t="s">
        <v>689</v>
      </c>
      <c r="I535" s="98" t="s">
        <v>279</v>
      </c>
      <c r="J535" s="130">
        <v>66502387</v>
      </c>
    </row>
    <row r="536" spans="2:10" s="98" customFormat="1" ht="15">
      <c r="B536" s="98" t="e">
        <f>VLOOKUP(C536,[1]!Companies[#Data],3,FALSE)</f>
        <v>#REF!</v>
      </c>
      <c r="C536" s="98" t="s">
        <v>528</v>
      </c>
      <c r="E536" s="98" t="s">
        <v>691</v>
      </c>
      <c r="I536" s="98" t="s">
        <v>85</v>
      </c>
      <c r="J536" s="130">
        <v>467227611178</v>
      </c>
    </row>
    <row r="537" spans="2:10" s="98" customFormat="1" ht="15">
      <c r="B537" s="98" t="e">
        <f>VLOOKUP(C537,[1]!Companies[#Data],3,FALSE)</f>
        <v>#REF!</v>
      </c>
      <c r="C537" s="98" t="s">
        <v>532</v>
      </c>
      <c r="E537" s="98" t="s">
        <v>691</v>
      </c>
      <c r="I537" s="98" t="s">
        <v>85</v>
      </c>
      <c r="J537" s="130">
        <v>419232324</v>
      </c>
    </row>
    <row r="538" spans="2:10" s="98" customFormat="1" ht="15">
      <c r="B538" s="98" t="e">
        <f>VLOOKUP(C538,[1]!Companies[#Data],3,FALSE)</f>
        <v>#REF!</v>
      </c>
      <c r="C538" s="98" t="s">
        <v>534</v>
      </c>
      <c r="E538" s="98" t="s">
        <v>691</v>
      </c>
      <c r="I538" s="98" t="s">
        <v>85</v>
      </c>
      <c r="J538" s="130">
        <v>61242547926</v>
      </c>
    </row>
    <row r="539" spans="2:10" s="98" customFormat="1" ht="15">
      <c r="B539" s="98" t="e">
        <f>VLOOKUP(C539,[1]!Companies[#Data],3,FALSE)</f>
        <v>#REF!</v>
      </c>
      <c r="C539" s="98" t="s">
        <v>536</v>
      </c>
      <c r="E539" s="98" t="s">
        <v>691</v>
      </c>
      <c r="I539" s="98" t="s">
        <v>85</v>
      </c>
      <c r="J539" s="130">
        <v>581681412126</v>
      </c>
    </row>
    <row r="540" spans="2:10" s="98" customFormat="1" ht="15">
      <c r="B540" s="98" t="e">
        <f>VLOOKUP(C540,[1]!Companies[#Data],3,FALSE)</f>
        <v>#REF!</v>
      </c>
      <c r="C540" s="98" t="s">
        <v>539</v>
      </c>
      <c r="E540" s="98" t="s">
        <v>691</v>
      </c>
      <c r="I540" s="98" t="s">
        <v>85</v>
      </c>
      <c r="J540" s="130">
        <v>61242547926</v>
      </c>
    </row>
    <row r="541" spans="2:10" s="98" customFormat="1" ht="15">
      <c r="B541" s="98" t="e">
        <f>VLOOKUP(C541,[1]!Companies[#Data],3,FALSE)</f>
        <v>#REF!</v>
      </c>
      <c r="C541" s="98" t="s">
        <v>540</v>
      </c>
      <c r="E541" s="98" t="s">
        <v>691</v>
      </c>
      <c r="I541" s="98" t="s">
        <v>85</v>
      </c>
      <c r="J541" s="130">
        <v>128917663006</v>
      </c>
    </row>
    <row r="542" spans="2:10" s="98" customFormat="1" ht="15">
      <c r="B542" s="98" t="e">
        <f>VLOOKUP(C542,[1]!Companies[#Data],3,FALSE)</f>
        <v>#REF!</v>
      </c>
      <c r="C542" s="98" t="s">
        <v>542</v>
      </c>
      <c r="E542" s="98" t="s">
        <v>691</v>
      </c>
      <c r="I542" s="98" t="s">
        <v>85</v>
      </c>
      <c r="J542" s="130">
        <v>7268301461</v>
      </c>
    </row>
    <row r="543" spans="2:10" s="98" customFormat="1" ht="15">
      <c r="B543" s="98" t="e">
        <f>VLOOKUP(C543,[1]!Companies[#Data],3,FALSE)</f>
        <v>#REF!</v>
      </c>
      <c r="C543" s="98" t="s">
        <v>543</v>
      </c>
      <c r="E543" s="98" t="s">
        <v>691</v>
      </c>
      <c r="I543" s="98" t="s">
        <v>85</v>
      </c>
      <c r="J543" s="130">
        <v>311453099570</v>
      </c>
    </row>
    <row r="544" spans="2:10" s="98" customFormat="1" ht="15">
      <c r="B544" s="98" t="e">
        <f>VLOOKUP(C544,[1]!Companies[#Data],3,FALSE)</f>
        <v>#REF!</v>
      </c>
      <c r="C544" s="98" t="s">
        <v>545</v>
      </c>
      <c r="E544" s="98" t="s">
        <v>691</v>
      </c>
      <c r="I544" s="98" t="s">
        <v>85</v>
      </c>
      <c r="J544" s="130">
        <v>99056965333</v>
      </c>
    </row>
    <row r="545" spans="2:10" s="98" customFormat="1" ht="15">
      <c r="B545" s="98" t="e">
        <f>VLOOKUP(C545,[1]!Companies[#Data],3,FALSE)</f>
        <v>#REF!</v>
      </c>
      <c r="C545" s="98" t="s">
        <v>546</v>
      </c>
      <c r="E545" s="98" t="s">
        <v>691</v>
      </c>
      <c r="I545" s="98" t="s">
        <v>85</v>
      </c>
      <c r="J545" s="130">
        <v>48862148377</v>
      </c>
    </row>
    <row r="546" spans="2:10" s="98" customFormat="1" ht="15">
      <c r="B546" s="98" t="e">
        <f>VLOOKUP(C546,[1]!Companies[#Data],3,FALSE)</f>
        <v>#REF!</v>
      </c>
      <c r="C546" s="98" t="s">
        <v>547</v>
      </c>
      <c r="E546" s="98" t="s">
        <v>691</v>
      </c>
      <c r="I546" s="98" t="s">
        <v>85</v>
      </c>
      <c r="J546" s="130">
        <v>28485896654</v>
      </c>
    </row>
    <row r="547" spans="2:10" s="98" customFormat="1" ht="15">
      <c r="B547" s="98" t="e">
        <f>VLOOKUP(C547,[1]!Companies[#Data],3,FALSE)</f>
        <v>#REF!</v>
      </c>
      <c r="C547" s="98" t="s">
        <v>528</v>
      </c>
      <c r="E547" s="98" t="s">
        <v>691</v>
      </c>
      <c r="I547" s="98" t="s">
        <v>279</v>
      </c>
      <c r="J547" s="130">
        <v>133396904</v>
      </c>
    </row>
    <row r="548" spans="2:10" s="98" customFormat="1" ht="15">
      <c r="B548" s="98" t="e">
        <f>VLOOKUP(C548,[1]!Companies[#Data],3,FALSE)</f>
        <v>#REF!</v>
      </c>
      <c r="C548" s="98" t="s">
        <v>532</v>
      </c>
      <c r="E548" s="98" t="s">
        <v>691</v>
      </c>
      <c r="I548" s="98" t="s">
        <v>279</v>
      </c>
      <c r="J548" s="130">
        <v>5853758</v>
      </c>
    </row>
    <row r="549" spans="2:10" s="98" customFormat="1" ht="15">
      <c r="B549" s="98" t="e">
        <f>VLOOKUP(C549,[1]!Companies[#Data],3,FALSE)</f>
        <v>#REF!</v>
      </c>
      <c r="C549" s="98" t="s">
        <v>540</v>
      </c>
      <c r="E549" s="98" t="s">
        <v>691</v>
      </c>
      <c r="I549" s="98" t="s">
        <v>279</v>
      </c>
      <c r="J549" s="130">
        <v>18906274</v>
      </c>
    </row>
    <row r="550" spans="2:10" s="98" customFormat="1" ht="15">
      <c r="B550" s="98" t="e">
        <f>VLOOKUP(C550,[1]!Companies[#Data],3,FALSE)</f>
        <v>#REF!</v>
      </c>
      <c r="C550" s="98" t="s">
        <v>543</v>
      </c>
      <c r="E550" s="98" t="s">
        <v>691</v>
      </c>
      <c r="I550" s="98" t="s">
        <v>279</v>
      </c>
      <c r="J550" s="130">
        <v>26485900</v>
      </c>
    </row>
    <row r="551" spans="2:10" s="98" customFormat="1" ht="15">
      <c r="B551" s="98" t="e">
        <f>VLOOKUP(C551,[1]!Companies[#Data],3,FALSE)</f>
        <v>#REF!</v>
      </c>
      <c r="C551" s="98" t="s">
        <v>546</v>
      </c>
      <c r="E551" s="98" t="s">
        <v>691</v>
      </c>
      <c r="I551" s="98" t="s">
        <v>279</v>
      </c>
      <c r="J551" s="130">
        <v>35365881</v>
      </c>
    </row>
    <row r="552" spans="2:10" s="98" customFormat="1" ht="15">
      <c r="B552" s="98" t="e">
        <f>VLOOKUP(C552,[1]!Companies[#Data],3,FALSE)</f>
        <v>#REF!</v>
      </c>
      <c r="C552" s="98" t="s">
        <v>547</v>
      </c>
      <c r="E552" s="98" t="s">
        <v>691</v>
      </c>
      <c r="I552" s="98" t="s">
        <v>85</v>
      </c>
      <c r="J552" s="130">
        <v>28485896654</v>
      </c>
    </row>
    <row r="553" spans="2:10" s="98" customFormat="1" ht="15">
      <c r="B553" s="98" t="e">
        <f>VLOOKUP(C553,[1]!Companies[#Data],3,FALSE)</f>
        <v>#REF!</v>
      </c>
      <c r="C553" s="98" t="s">
        <v>548</v>
      </c>
      <c r="E553" s="98" t="s">
        <v>691</v>
      </c>
      <c r="I553" s="98" t="s">
        <v>279</v>
      </c>
      <c r="J553" s="130">
        <v>34042981</v>
      </c>
    </row>
    <row r="554" spans="2:10" s="98" customFormat="1" ht="15">
      <c r="B554" s="98" t="e">
        <f>VLOOKUP(C554,[1]!Companies[#Data],3,FALSE)</f>
        <v>#REF!</v>
      </c>
      <c r="C554" s="98" t="s">
        <v>549</v>
      </c>
      <c r="E554" s="98" t="s">
        <v>691</v>
      </c>
      <c r="I554" s="98" t="s">
        <v>279</v>
      </c>
      <c r="J554" s="130">
        <v>5962116</v>
      </c>
    </row>
    <row r="555" spans="2:10" s="98" customFormat="1" ht="15">
      <c r="B555" s="98" t="e">
        <f>VLOOKUP(C555,[1]!Companies[#Data],3,FALSE)</f>
        <v>#REF!</v>
      </c>
      <c r="C555" s="98" t="s">
        <v>551</v>
      </c>
      <c r="E555" s="98" t="s">
        <v>691</v>
      </c>
      <c r="I555" s="98" t="s">
        <v>279</v>
      </c>
      <c r="J555" s="130">
        <v>2895283</v>
      </c>
    </row>
    <row r="556" spans="2:10" s="98" customFormat="1" ht="15">
      <c r="B556" s="98" t="e">
        <f>VLOOKUP(C556,[1]!Companies[#Data],3,FALSE)</f>
        <v>#REF!</v>
      </c>
      <c r="C556" s="98" t="s">
        <v>553</v>
      </c>
      <c r="E556" s="98" t="s">
        <v>691</v>
      </c>
      <c r="I556" s="98" t="s">
        <v>279</v>
      </c>
      <c r="J556" s="130">
        <v>93099121</v>
      </c>
    </row>
    <row r="557" spans="2:10" s="98" customFormat="1" ht="15">
      <c r="B557" s="98" t="e">
        <f>VLOOKUP(C557,[1]!Companies[#Data],3,FALSE)</f>
        <v>#REF!</v>
      </c>
      <c r="C557" s="98" t="s">
        <v>555</v>
      </c>
      <c r="E557" s="98" t="s">
        <v>691</v>
      </c>
      <c r="I557" s="98" t="s">
        <v>279</v>
      </c>
      <c r="J557" s="130">
        <v>27295255</v>
      </c>
    </row>
    <row r="558" spans="2:10" s="98" customFormat="1" ht="15">
      <c r="B558" s="98" t="e">
        <f>VLOOKUP(C558,[1]!Companies[#Data],3,FALSE)</f>
        <v>#REF!</v>
      </c>
      <c r="C558" s="98" t="s">
        <v>556</v>
      </c>
      <c r="E558" s="98" t="s">
        <v>691</v>
      </c>
      <c r="I558" s="98" t="s">
        <v>279</v>
      </c>
      <c r="J558" s="130">
        <v>8176248</v>
      </c>
    </row>
    <row r="559" spans="2:10" s="98" customFormat="1" ht="15">
      <c r="B559" s="98" t="e">
        <f>VLOOKUP(C559,[1]!Companies[#Data],3,FALSE)</f>
        <v>#REF!</v>
      </c>
      <c r="C559" s="98" t="s">
        <v>558</v>
      </c>
      <c r="E559" s="98" t="s">
        <v>691</v>
      </c>
      <c r="I559" s="98" t="s">
        <v>279</v>
      </c>
      <c r="J559" s="130">
        <v>21072632</v>
      </c>
    </row>
    <row r="560" spans="2:10" s="98" customFormat="1" ht="15">
      <c r="B560" s="98" t="e">
        <f>VLOOKUP(C560,[1]!Companies[#Data],3,FALSE)</f>
        <v>#REF!</v>
      </c>
      <c r="C560" s="98" t="s">
        <v>548</v>
      </c>
      <c r="E560" s="98" t="s">
        <v>691</v>
      </c>
      <c r="I560" s="98" t="s">
        <v>85</v>
      </c>
      <c r="J560" s="130">
        <v>114950220768</v>
      </c>
    </row>
    <row r="561" spans="2:10" s="98" customFormat="1" ht="15">
      <c r="B561" s="98" t="e">
        <f>VLOOKUP(C561,[1]!Companies[#Data],3,FALSE)</f>
        <v>#REF!</v>
      </c>
      <c r="C561" s="98" t="s">
        <v>549</v>
      </c>
      <c r="E561" s="98" t="s">
        <v>691</v>
      </c>
      <c r="I561" s="98" t="s">
        <v>85</v>
      </c>
      <c r="J561" s="130">
        <v>3805343642</v>
      </c>
    </row>
    <row r="562" spans="2:10" s="98" customFormat="1" ht="15">
      <c r="B562" s="98" t="e">
        <f>VLOOKUP(C562,[1]!Companies[#Data],3,FALSE)</f>
        <v>#REF!</v>
      </c>
      <c r="C562" s="98" t="s">
        <v>551</v>
      </c>
      <c r="E562" s="98" t="s">
        <v>691</v>
      </c>
      <c r="I562" s="98" t="s">
        <v>85</v>
      </c>
      <c r="J562" s="130">
        <v>41571421358</v>
      </c>
    </row>
    <row r="563" spans="2:10" s="98" customFormat="1" ht="15">
      <c r="B563" s="98" t="e">
        <f>VLOOKUP(C563,[1]!Companies[#Data],3,FALSE)</f>
        <v>#REF!</v>
      </c>
      <c r="C563" s="98" t="s">
        <v>553</v>
      </c>
      <c r="E563" s="98" t="s">
        <v>691</v>
      </c>
      <c r="I563" s="98" t="s">
        <v>85</v>
      </c>
      <c r="J563" s="130">
        <v>144722514877</v>
      </c>
    </row>
    <row r="564" spans="2:10" s="98" customFormat="1" ht="15">
      <c r="B564" s="98" t="e">
        <f>VLOOKUP(C564,[1]!Companies[#Data],3,FALSE)</f>
        <v>#REF!</v>
      </c>
      <c r="C564" s="98" t="s">
        <v>555</v>
      </c>
      <c r="E564" s="98" t="s">
        <v>691</v>
      </c>
      <c r="I564" s="98" t="s">
        <v>85</v>
      </c>
      <c r="J564" s="130">
        <v>184588299818</v>
      </c>
    </row>
    <row r="565" spans="2:10" s="98" customFormat="1" ht="15">
      <c r="B565" s="98" t="e">
        <f>VLOOKUP(C565,[1]!Companies[#Data],3,FALSE)</f>
        <v>#REF!</v>
      </c>
      <c r="C565" s="98" t="s">
        <v>556</v>
      </c>
      <c r="E565" s="98" t="s">
        <v>691</v>
      </c>
      <c r="I565" s="98" t="s">
        <v>85</v>
      </c>
      <c r="J565" s="130">
        <v>66830682787</v>
      </c>
    </row>
    <row r="566" spans="2:10" s="98" customFormat="1" ht="15">
      <c r="B566" s="98" t="e">
        <f>VLOOKUP(C566,[1]!Companies[#Data],3,FALSE)</f>
        <v>#REF!</v>
      </c>
      <c r="C566" s="98" t="s">
        <v>561</v>
      </c>
      <c r="E566" s="98" t="s">
        <v>691</v>
      </c>
      <c r="I566" s="98" t="s">
        <v>85</v>
      </c>
      <c r="J566" s="130">
        <v>184971238482</v>
      </c>
    </row>
    <row r="567" spans="2:10" s="98" customFormat="1" ht="15">
      <c r="B567" s="98" t="e">
        <f>VLOOKUP(C567,[1]!Companies[#Data],3,FALSE)</f>
        <v>#REF!</v>
      </c>
      <c r="C567" s="98" t="s">
        <v>563</v>
      </c>
      <c r="E567" s="98" t="s">
        <v>691</v>
      </c>
      <c r="I567" s="98" t="s">
        <v>85</v>
      </c>
      <c r="J567" s="130">
        <v>662998945055</v>
      </c>
    </row>
    <row r="568" spans="2:10" s="98" customFormat="1" ht="15">
      <c r="B568" s="98" t="e">
        <f>VLOOKUP(C568,[1]!Companies[#Data],3,FALSE)</f>
        <v>#REF!</v>
      </c>
      <c r="C568" s="98" t="s">
        <v>565</v>
      </c>
      <c r="E568" s="98" t="s">
        <v>691</v>
      </c>
      <c r="I568" s="98" t="s">
        <v>85</v>
      </c>
      <c r="J568" s="130">
        <v>41258768515</v>
      </c>
    </row>
    <row r="569" spans="2:10" s="98" customFormat="1" ht="15">
      <c r="B569" s="98" t="e">
        <f>VLOOKUP(C569,[1]!Companies[#Data],3,FALSE)</f>
        <v>#REF!</v>
      </c>
      <c r="C569" s="98" t="s">
        <v>569</v>
      </c>
      <c r="E569" s="98" t="s">
        <v>691</v>
      </c>
      <c r="I569" s="98" t="s">
        <v>85</v>
      </c>
      <c r="J569" s="130">
        <v>33167423129</v>
      </c>
    </row>
    <row r="570" spans="2:10" s="98" customFormat="1" ht="15">
      <c r="B570" s="98" t="e">
        <f>VLOOKUP(C570,[1]!Companies[#Data],3,FALSE)</f>
        <v>#REF!</v>
      </c>
      <c r="C570" s="98" t="s">
        <v>571</v>
      </c>
      <c r="E570" s="98" t="s">
        <v>691</v>
      </c>
      <c r="I570" s="98" t="s">
        <v>85</v>
      </c>
      <c r="J570" s="130">
        <v>26086028642</v>
      </c>
    </row>
    <row r="571" spans="2:10" s="98" customFormat="1" ht="15">
      <c r="B571" s="98" t="e">
        <f>VLOOKUP(C571,[1]!Companies[#Data],3,FALSE)</f>
        <v>#REF!</v>
      </c>
      <c r="C571" s="98" t="s">
        <v>573</v>
      </c>
      <c r="E571" s="98" t="s">
        <v>691</v>
      </c>
      <c r="I571" s="98" t="s">
        <v>85</v>
      </c>
      <c r="J571" s="130">
        <v>1999699773</v>
      </c>
    </row>
    <row r="572" spans="2:10" s="98" customFormat="1" ht="15">
      <c r="B572" s="98" t="e">
        <f>VLOOKUP(C572,[1]!Companies[#Data],3,FALSE)</f>
        <v>#REF!</v>
      </c>
      <c r="C572" s="98" t="s">
        <v>575</v>
      </c>
      <c r="E572" s="98" t="s">
        <v>691</v>
      </c>
      <c r="I572" s="98" t="s">
        <v>85</v>
      </c>
      <c r="J572" s="130">
        <v>32143026404</v>
      </c>
    </row>
    <row r="573" spans="2:10" s="98" customFormat="1" ht="15">
      <c r="B573" s="98" t="e">
        <f>VLOOKUP(C573,[1]!Companies[#Data],3,FALSE)</f>
        <v>#REF!</v>
      </c>
      <c r="C573" s="98" t="s">
        <v>561</v>
      </c>
      <c r="E573" s="98" t="s">
        <v>691</v>
      </c>
      <c r="I573" s="98" t="s">
        <v>279</v>
      </c>
      <c r="J573" s="130">
        <v>29936403</v>
      </c>
    </row>
    <row r="574" spans="2:10" s="98" customFormat="1" ht="15">
      <c r="B574" s="98" t="e">
        <f>VLOOKUP(C574,[1]!Companies[#Data],3,FALSE)</f>
        <v>#REF!</v>
      </c>
      <c r="C574" s="98" t="s">
        <v>563</v>
      </c>
      <c r="E574" s="98" t="s">
        <v>691</v>
      </c>
      <c r="I574" s="98" t="s">
        <v>279</v>
      </c>
      <c r="J574" s="130">
        <v>65371098</v>
      </c>
    </row>
    <row r="575" spans="2:10" s="98" customFormat="1" ht="15">
      <c r="B575" s="98" t="e">
        <f>VLOOKUP(C575,[1]!Companies[#Data],3,FALSE)</f>
        <v>#REF!</v>
      </c>
      <c r="C575" s="98" t="s">
        <v>573</v>
      </c>
      <c r="E575" s="98" t="s">
        <v>691</v>
      </c>
      <c r="I575" s="98" t="s">
        <v>279</v>
      </c>
      <c r="J575" s="130">
        <v>3089197</v>
      </c>
    </row>
    <row r="576" spans="2:10" s="98" customFormat="1" ht="15">
      <c r="B576" s="98" t="e">
        <f>VLOOKUP(C576,[1]!Companies[#Data],3,FALSE)</f>
        <v>#REF!</v>
      </c>
      <c r="C576" s="98" t="s">
        <v>575</v>
      </c>
      <c r="E576" s="98" t="s">
        <v>691</v>
      </c>
      <c r="I576" s="98" t="s">
        <v>279</v>
      </c>
      <c r="J576" s="130">
        <v>10425975</v>
      </c>
    </row>
    <row r="577" spans="2:10" s="98" customFormat="1" ht="15">
      <c r="B577" s="98" t="e">
        <f>VLOOKUP(C577,[1]!Companies[#Data],3,FALSE)</f>
        <v>#REF!</v>
      </c>
      <c r="C577" s="98" t="s">
        <v>576</v>
      </c>
      <c r="E577" s="98" t="s">
        <v>691</v>
      </c>
      <c r="I577" s="98" t="s">
        <v>279</v>
      </c>
      <c r="J577" s="130">
        <v>15834474</v>
      </c>
    </row>
    <row r="578" spans="2:10" s="98" customFormat="1" ht="15">
      <c r="B578" s="98" t="e">
        <f>VLOOKUP(C578,[1]!Companies[#Data],3,FALSE)</f>
        <v>#REF!</v>
      </c>
      <c r="C578" s="98" t="s">
        <v>577</v>
      </c>
      <c r="E578" s="98" t="s">
        <v>691</v>
      </c>
      <c r="I578" s="98" t="s">
        <v>279</v>
      </c>
      <c r="J578" s="130">
        <v>318968704</v>
      </c>
    </row>
    <row r="579" spans="2:10" s="98" customFormat="1" ht="15">
      <c r="B579" s="98" t="e">
        <f>VLOOKUP(C579,[1]!Companies[#Data],3,FALSE)</f>
        <v>#REF!</v>
      </c>
      <c r="C579" s="98" t="s">
        <v>580</v>
      </c>
      <c r="E579" s="98" t="s">
        <v>691</v>
      </c>
      <c r="I579" s="98" t="s">
        <v>85</v>
      </c>
      <c r="J579" s="130">
        <v>184040405339</v>
      </c>
    </row>
    <row r="580" spans="2:10" s="98" customFormat="1" ht="15">
      <c r="B580" s="98" t="e">
        <f>VLOOKUP(C580,[1]!Companies[#Data],3,FALSE)</f>
        <v>#REF!</v>
      </c>
      <c r="C580" s="98" t="s">
        <v>582</v>
      </c>
      <c r="E580" s="98" t="s">
        <v>691</v>
      </c>
      <c r="I580" s="98" t="s">
        <v>85</v>
      </c>
      <c r="J580" s="130">
        <v>1411973500</v>
      </c>
    </row>
    <row r="581" spans="2:10" s="98" customFormat="1" ht="15">
      <c r="B581" s="98" t="e">
        <f>VLOOKUP(C581,[1]!Companies[#Data],3,FALSE)</f>
        <v>#REF!</v>
      </c>
      <c r="C581" s="98" t="s">
        <v>583</v>
      </c>
      <c r="E581" s="98" t="s">
        <v>691</v>
      </c>
      <c r="I581" s="98" t="s">
        <v>85</v>
      </c>
      <c r="J581" s="130">
        <v>1411973500</v>
      </c>
    </row>
    <row r="582" spans="2:10" s="98" customFormat="1" ht="15">
      <c r="B582" s="98" t="e">
        <f>VLOOKUP(C582,[1]!Companies[#Data],3,FALSE)</f>
        <v>#REF!</v>
      </c>
      <c r="C582" s="98" t="s">
        <v>584</v>
      </c>
      <c r="E582" s="98" t="s">
        <v>691</v>
      </c>
      <c r="I582" s="98" t="s">
        <v>279</v>
      </c>
      <c r="J582" s="130">
        <v>2622214</v>
      </c>
    </row>
    <row r="583" spans="2:10" s="98" customFormat="1" ht="15">
      <c r="B583" s="98" t="e">
        <f>VLOOKUP(C583,[1]!Companies[#Data],3,FALSE)</f>
        <v>#REF!</v>
      </c>
      <c r="C583" s="98" t="s">
        <v>585</v>
      </c>
      <c r="E583" s="98" t="s">
        <v>691</v>
      </c>
      <c r="I583" s="98" t="s">
        <v>85</v>
      </c>
      <c r="J583" s="130">
        <v>56799535</v>
      </c>
    </row>
    <row r="584" spans="2:10" s="98" customFormat="1" ht="15">
      <c r="B584" s="98" t="e">
        <f>VLOOKUP(C584,[1]!Companies[#Data],3,FALSE)</f>
        <v>#REF!</v>
      </c>
      <c r="C584" s="98" t="s">
        <v>587</v>
      </c>
      <c r="E584" s="98" t="s">
        <v>691</v>
      </c>
      <c r="I584" s="98" t="s">
        <v>85</v>
      </c>
      <c r="J584" s="130">
        <v>164005886</v>
      </c>
    </row>
    <row r="585" spans="2:10" s="98" customFormat="1" ht="15">
      <c r="B585" s="98" t="e">
        <f>VLOOKUP(C585,[1]!Companies[#Data],3,FALSE)</f>
        <v>#REF!</v>
      </c>
      <c r="C585" s="98" t="s">
        <v>588</v>
      </c>
      <c r="E585" s="98" t="s">
        <v>691</v>
      </c>
      <c r="I585" s="98" t="s">
        <v>85</v>
      </c>
      <c r="J585" s="130">
        <v>67234421979</v>
      </c>
    </row>
    <row r="586" spans="2:10" s="98" customFormat="1" ht="15">
      <c r="B586" s="98" t="e">
        <f>VLOOKUP(C586,[1]!Companies[#Data],3,FALSE)</f>
        <v>#REF!</v>
      </c>
      <c r="C586" s="98" t="s">
        <v>590</v>
      </c>
      <c r="E586" s="98" t="s">
        <v>691</v>
      </c>
      <c r="I586" s="98" t="s">
        <v>85</v>
      </c>
      <c r="J586" s="130">
        <v>11989499086</v>
      </c>
    </row>
    <row r="587" spans="2:10" s="98" customFormat="1" ht="15">
      <c r="B587" s="98" t="e">
        <f>VLOOKUP(C587,[1]!Companies[#Data],3,FALSE)</f>
        <v>#REF!</v>
      </c>
      <c r="C587" s="98" t="s">
        <v>591</v>
      </c>
      <c r="E587" s="98" t="s">
        <v>691</v>
      </c>
      <c r="I587" s="98" t="s">
        <v>85</v>
      </c>
      <c r="J587" s="130">
        <v>29226589959</v>
      </c>
    </row>
    <row r="588" spans="2:10" s="98" customFormat="1" ht="15">
      <c r="B588" s="98" t="e">
        <f>VLOOKUP(C588,[1]!Companies[#Data],3,FALSE)</f>
        <v>#REF!</v>
      </c>
      <c r="C588" s="98" t="s">
        <v>593</v>
      </c>
      <c r="E588" s="98" t="s">
        <v>691</v>
      </c>
      <c r="I588" s="98" t="s">
        <v>279</v>
      </c>
      <c r="J588" s="130">
        <v>12193253</v>
      </c>
    </row>
    <row r="589" spans="2:10" s="98" customFormat="1" ht="15">
      <c r="B589" s="98" t="e">
        <f>VLOOKUP(C589,[1]!Companies[#Data],3,FALSE)</f>
        <v>#REF!</v>
      </c>
      <c r="C589" s="98" t="s">
        <v>582</v>
      </c>
      <c r="E589" s="98" t="s">
        <v>691</v>
      </c>
      <c r="I589" s="98" t="s">
        <v>279</v>
      </c>
      <c r="J589" s="130">
        <v>1140115</v>
      </c>
    </row>
    <row r="590" spans="2:10" s="98" customFormat="1" ht="15">
      <c r="B590" s="98" t="e">
        <f>VLOOKUP(C590,[1]!Companies[#Data],3,FALSE)</f>
        <v>#REF!</v>
      </c>
      <c r="C590" s="98" t="s">
        <v>583</v>
      </c>
      <c r="E590" s="98" t="s">
        <v>691</v>
      </c>
      <c r="I590" s="98" t="s">
        <v>279</v>
      </c>
      <c r="J590" s="130">
        <v>1140115</v>
      </c>
    </row>
    <row r="591" spans="2:10" s="98" customFormat="1" ht="15">
      <c r="B591" s="98" t="e">
        <f>VLOOKUP(C591,[1]!Companies[#Data],3,FALSE)</f>
        <v>#REF!</v>
      </c>
      <c r="C591" s="98" t="s">
        <v>584</v>
      </c>
      <c r="E591" s="98" t="s">
        <v>691</v>
      </c>
      <c r="I591" s="98" t="s">
        <v>279</v>
      </c>
      <c r="J591" s="130">
        <v>2622214</v>
      </c>
    </row>
    <row r="592" spans="2:10" s="98" customFormat="1" ht="15">
      <c r="B592" s="98" t="e">
        <f>VLOOKUP(C592,[1]!Companies[#Data],3,FALSE)</f>
        <v>#REF!</v>
      </c>
      <c r="C592" s="98" t="s">
        <v>585</v>
      </c>
      <c r="E592" s="98" t="s">
        <v>691</v>
      </c>
      <c r="I592" s="98" t="s">
        <v>279</v>
      </c>
      <c r="J592" s="130">
        <v>35453049</v>
      </c>
    </row>
    <row r="593" spans="2:10" s="98" customFormat="1" ht="15">
      <c r="B593" s="98" t="e">
        <f>VLOOKUP(C593,[1]!Companies[#Data],3,FALSE)</f>
        <v>#REF!</v>
      </c>
      <c r="C593" s="98" t="s">
        <v>587</v>
      </c>
      <c r="E593" s="98" t="s">
        <v>691</v>
      </c>
      <c r="I593" s="98" t="s">
        <v>279</v>
      </c>
      <c r="J593" s="130">
        <v>2103384</v>
      </c>
    </row>
    <row r="594" spans="2:10" s="98" customFormat="1" ht="15">
      <c r="B594" s="98" t="e">
        <f>VLOOKUP(C594,[1]!Companies[#Data],3,FALSE)</f>
        <v>#REF!</v>
      </c>
      <c r="C594" s="98" t="s">
        <v>588</v>
      </c>
      <c r="E594" s="98" t="s">
        <v>691</v>
      </c>
      <c r="I594" s="98" t="s">
        <v>279</v>
      </c>
      <c r="J594" s="130">
        <v>14345972</v>
      </c>
    </row>
    <row r="595" spans="2:10" s="98" customFormat="1" ht="15">
      <c r="B595" s="98" t="e">
        <f>VLOOKUP(C595,[1]!Companies[#Data],3,FALSE)</f>
        <v>#REF!</v>
      </c>
      <c r="C595" s="98" t="s">
        <v>590</v>
      </c>
      <c r="E595" s="98" t="s">
        <v>691</v>
      </c>
      <c r="I595" s="98" t="s">
        <v>279</v>
      </c>
      <c r="J595" s="130">
        <v>660153</v>
      </c>
    </row>
    <row r="596" spans="2:10" s="98" customFormat="1" ht="15">
      <c r="B596" s="98" t="e">
        <f>VLOOKUP(C596,[1]!Companies[#Data],3,FALSE)</f>
        <v>#REF!</v>
      </c>
      <c r="C596" s="98" t="s">
        <v>591</v>
      </c>
      <c r="E596" s="98" t="s">
        <v>691</v>
      </c>
      <c r="I596" s="98" t="s">
        <v>279</v>
      </c>
      <c r="J596" s="130">
        <v>2048258</v>
      </c>
    </row>
    <row r="597" spans="2:10" s="98" customFormat="1" ht="15">
      <c r="B597" s="98" t="e">
        <f>VLOOKUP(C597,[1]!Companies[#Data],3,FALSE)</f>
        <v>#REF!</v>
      </c>
      <c r="C597" s="98" t="s">
        <v>594</v>
      </c>
      <c r="E597" s="98" t="s">
        <v>691</v>
      </c>
      <c r="I597" s="98" t="s">
        <v>85</v>
      </c>
      <c r="J597" s="130">
        <v>552178404310</v>
      </c>
    </row>
    <row r="598" spans="2:10" s="98" customFormat="1" ht="15">
      <c r="B598" s="98" t="e">
        <f>VLOOKUP(C598,[1]!Companies[#Data],3,FALSE)</f>
        <v>#REF!</v>
      </c>
      <c r="C598" s="98" t="s">
        <v>596</v>
      </c>
      <c r="E598" s="98" t="s">
        <v>691</v>
      </c>
      <c r="I598" s="98" t="s">
        <v>85</v>
      </c>
      <c r="J598" s="130">
        <v>99319679425</v>
      </c>
    </row>
    <row r="599" spans="2:10" s="98" customFormat="1" ht="15">
      <c r="B599" s="98" t="e">
        <f>VLOOKUP(C599,[1]!Companies[#Data],3,FALSE)</f>
        <v>#REF!</v>
      </c>
      <c r="C599" s="98" t="s">
        <v>598</v>
      </c>
      <c r="E599" s="98" t="s">
        <v>691</v>
      </c>
      <c r="I599" s="98" t="s">
        <v>85</v>
      </c>
      <c r="J599" s="130">
        <v>20443572399</v>
      </c>
    </row>
    <row r="600" spans="2:10" s="98" customFormat="1" ht="15">
      <c r="B600" s="98" t="e">
        <f>VLOOKUP(C600,[1]!Companies[#Data],3,FALSE)</f>
        <v>#REF!</v>
      </c>
      <c r="C600" s="98" t="s">
        <v>599</v>
      </c>
      <c r="E600" s="98" t="s">
        <v>691</v>
      </c>
      <c r="I600" s="98" t="s">
        <v>85</v>
      </c>
      <c r="J600" s="130">
        <v>153775577</v>
      </c>
    </row>
    <row r="601" spans="2:10" s="98" customFormat="1" ht="15">
      <c r="B601" s="98" t="e">
        <f>VLOOKUP(C601,[1]!Companies[#Data],3,FALSE)</f>
        <v>#REF!</v>
      </c>
      <c r="C601" s="98" t="s">
        <v>601</v>
      </c>
      <c r="E601" s="98" t="s">
        <v>691</v>
      </c>
      <c r="I601" s="98" t="s">
        <v>85</v>
      </c>
      <c r="J601" s="130">
        <v>87762912901</v>
      </c>
    </row>
    <row r="602" spans="2:10" s="98" customFormat="1" ht="15">
      <c r="B602" s="98" t="e">
        <f>VLOOKUP(C602,[1]!Companies[#Data],3,FALSE)</f>
        <v>#REF!</v>
      </c>
      <c r="C602" s="98" t="s">
        <v>602</v>
      </c>
      <c r="E602" s="98" t="s">
        <v>691</v>
      </c>
      <c r="I602" s="98" t="s">
        <v>85</v>
      </c>
      <c r="J602" s="130">
        <v>8767093409</v>
      </c>
    </row>
    <row r="603" spans="2:10" s="98" customFormat="1" ht="15">
      <c r="B603" s="98" t="e">
        <f>VLOOKUP(C603,[1]!Companies[#Data],3,FALSE)</f>
        <v>#REF!</v>
      </c>
      <c r="C603" s="98" t="s">
        <v>604</v>
      </c>
      <c r="E603" s="98" t="s">
        <v>691</v>
      </c>
      <c r="I603" s="98" t="s">
        <v>279</v>
      </c>
      <c r="J603" s="130">
        <v>18272580</v>
      </c>
    </row>
    <row r="604" spans="2:10" s="98" customFormat="1" ht="15">
      <c r="B604" s="98" t="e">
        <f>VLOOKUP(C604,[1]!Companies[#Data],3,FALSE)</f>
        <v>#REF!</v>
      </c>
      <c r="C604" s="98" t="s">
        <v>594</v>
      </c>
      <c r="E604" s="98" t="s">
        <v>691</v>
      </c>
      <c r="I604" s="98" t="s">
        <v>279</v>
      </c>
      <c r="J604" s="130">
        <v>223105046</v>
      </c>
    </row>
    <row r="605" spans="2:10" s="98" customFormat="1" ht="15">
      <c r="B605" s="98" t="e">
        <f>VLOOKUP(C605,[1]!Companies[#Data],3,FALSE)</f>
        <v>#REF!</v>
      </c>
      <c r="C605" s="98" t="s">
        <v>599</v>
      </c>
      <c r="E605" s="98" t="s">
        <v>691</v>
      </c>
      <c r="I605" s="98" t="s">
        <v>279</v>
      </c>
      <c r="J605" s="130">
        <v>2839887</v>
      </c>
    </row>
    <row r="606" spans="2:10" s="98" customFormat="1" ht="15">
      <c r="B606" s="98" t="e">
        <f>VLOOKUP(C606,[1]!Companies[#Data],3,FALSE)</f>
        <v>#REF!</v>
      </c>
      <c r="C606" s="98" t="s">
        <v>601</v>
      </c>
      <c r="E606" s="98" t="s">
        <v>691</v>
      </c>
      <c r="I606" s="98" t="s">
        <v>279</v>
      </c>
      <c r="J606" s="130">
        <v>204236</v>
      </c>
    </row>
    <row r="607" spans="2:10" s="98" customFormat="1" ht="15">
      <c r="B607" s="98" t="e">
        <f>VLOOKUP(C607,[1]!Companies[#Data],3,FALSE)</f>
        <v>#REF!</v>
      </c>
      <c r="C607" s="98" t="s">
        <v>602</v>
      </c>
      <c r="E607" s="98" t="s">
        <v>691</v>
      </c>
      <c r="I607" s="98" t="s">
        <v>279</v>
      </c>
      <c r="J607" s="130">
        <v>4191460</v>
      </c>
    </row>
    <row r="608" spans="2:10" s="98" customFormat="1" ht="15">
      <c r="B608" s="98" t="e">
        <f>VLOOKUP(C608,[1]!Companies[#Data],3,FALSE)</f>
        <v>#REF!</v>
      </c>
      <c r="C608" s="98" t="s">
        <v>608</v>
      </c>
      <c r="E608" s="98" t="s">
        <v>691</v>
      </c>
      <c r="I608" s="98" t="s">
        <v>279</v>
      </c>
      <c r="J608" s="130">
        <v>2501543</v>
      </c>
    </row>
    <row r="609" spans="2:10" s="98" customFormat="1" ht="15">
      <c r="B609" s="98" t="e">
        <f>VLOOKUP(C609,[1]!Companies[#Data],3,FALSE)</f>
        <v>#REF!</v>
      </c>
      <c r="C609" s="98" t="s">
        <v>609</v>
      </c>
      <c r="E609" s="98" t="s">
        <v>691</v>
      </c>
      <c r="I609" s="98" t="s">
        <v>279</v>
      </c>
      <c r="J609" s="130">
        <v>31002973</v>
      </c>
    </row>
    <row r="610" spans="2:10" s="98" customFormat="1" ht="15">
      <c r="B610" s="98" t="e">
        <f>VLOOKUP(C610,[1]!Companies[#Data],3,FALSE)</f>
        <v>#REF!</v>
      </c>
      <c r="C610" s="98" t="s">
        <v>610</v>
      </c>
      <c r="E610" s="98" t="s">
        <v>691</v>
      </c>
      <c r="I610" s="98" t="s">
        <v>279</v>
      </c>
      <c r="J610" s="130">
        <v>12210884</v>
      </c>
    </row>
    <row r="611" spans="2:10" s="98" customFormat="1" ht="15">
      <c r="B611" s="98" t="e">
        <f>VLOOKUP(C611,[1]!Companies[#Data],3,FALSE)</f>
        <v>#REF!</v>
      </c>
      <c r="C611" s="98" t="s">
        <v>606</v>
      </c>
      <c r="E611" s="98" t="s">
        <v>691</v>
      </c>
      <c r="I611" s="98" t="s">
        <v>85</v>
      </c>
      <c r="J611" s="130">
        <v>113313766802</v>
      </c>
    </row>
    <row r="612" spans="2:10" s="98" customFormat="1" ht="15">
      <c r="B612" s="98" t="e">
        <f>VLOOKUP(C612,[1]!Companies[#Data],3,FALSE)</f>
        <v>#REF!</v>
      </c>
      <c r="C612" s="98" t="s">
        <v>608</v>
      </c>
      <c r="E612" s="98" t="s">
        <v>691</v>
      </c>
      <c r="I612" s="98" t="s">
        <v>85</v>
      </c>
      <c r="J612" s="130">
        <v>13865030769</v>
      </c>
    </row>
    <row r="613" spans="2:10" s="98" customFormat="1" ht="15">
      <c r="B613" s="98" t="e">
        <f>VLOOKUP(C613,[1]!Companies[#Data],3,FALSE)</f>
        <v>#REF!</v>
      </c>
      <c r="C613" s="98" t="s">
        <v>610</v>
      </c>
      <c r="E613" s="98" t="s">
        <v>691</v>
      </c>
      <c r="I613" s="98" t="s">
        <v>85</v>
      </c>
      <c r="J613" s="130">
        <v>62583973443</v>
      </c>
    </row>
    <row r="614" spans="2:10" s="98" customFormat="1" ht="15">
      <c r="B614" s="98" t="e">
        <f>VLOOKUP(C614,[1]!Companies[#Data],3,FALSE)</f>
        <v>#REF!</v>
      </c>
      <c r="C614" s="98" t="s">
        <v>612</v>
      </c>
      <c r="E614" s="98" t="s">
        <v>691</v>
      </c>
      <c r="I614" s="98" t="s">
        <v>85</v>
      </c>
      <c r="J614" s="130">
        <v>64116173272</v>
      </c>
    </row>
    <row r="615" spans="2:10" s="98" customFormat="1" ht="15">
      <c r="B615" s="98" t="e">
        <f>VLOOKUP(C615,[1]!Companies[#Data],3,FALSE)</f>
        <v>#REF!</v>
      </c>
      <c r="C615" s="98" t="s">
        <v>614</v>
      </c>
      <c r="E615" s="98" t="s">
        <v>691</v>
      </c>
      <c r="I615" s="98" t="s">
        <v>85</v>
      </c>
      <c r="J615" s="130">
        <v>52324240701</v>
      </c>
    </row>
    <row r="616" spans="2:10" s="98" customFormat="1" ht="15">
      <c r="B616" s="98" t="e">
        <f>VLOOKUP(C616,[1]!Companies[#Data],3,FALSE)</f>
        <v>#REF!</v>
      </c>
      <c r="C616" s="98" t="s">
        <v>615</v>
      </c>
      <c r="E616" s="98" t="s">
        <v>691</v>
      </c>
      <c r="I616" s="98" t="s">
        <v>279</v>
      </c>
      <c r="J616" s="130">
        <v>4595797</v>
      </c>
    </row>
    <row r="617" spans="2:10" s="98" customFormat="1" ht="15">
      <c r="B617" s="98" t="e">
        <f>VLOOKUP(C617,[1]!Companies[#Data],3,FALSE)</f>
        <v>#REF!</v>
      </c>
      <c r="C617" s="98" t="s">
        <v>617</v>
      </c>
      <c r="E617" s="98" t="s">
        <v>691</v>
      </c>
      <c r="I617" s="98" t="s">
        <v>85</v>
      </c>
      <c r="J617" s="130">
        <v>99514869</v>
      </c>
    </row>
    <row r="618" spans="2:10" s="98" customFormat="1" ht="15">
      <c r="B618" s="98" t="e">
        <f>VLOOKUP(C618,[1]!Companies[#Data],3,FALSE)</f>
        <v>#REF!</v>
      </c>
      <c r="C618" s="98" t="s">
        <v>621</v>
      </c>
      <c r="E618" s="98" t="s">
        <v>691</v>
      </c>
      <c r="I618" s="98" t="s">
        <v>85</v>
      </c>
      <c r="J618" s="130">
        <v>8079594172</v>
      </c>
    </row>
    <row r="619" spans="2:10" s="98" customFormat="1" ht="15">
      <c r="B619" s="98" t="e">
        <f>VLOOKUP(C619,[1]!Companies[#Data],3,FALSE)</f>
        <v>#REF!</v>
      </c>
      <c r="C619" s="98" t="s">
        <v>623</v>
      </c>
      <c r="E619" s="98" t="s">
        <v>691</v>
      </c>
      <c r="I619" s="98" t="s">
        <v>85</v>
      </c>
      <c r="J619" s="130">
        <v>7137806236</v>
      </c>
    </row>
    <row r="620" spans="2:10" s="98" customFormat="1" ht="15">
      <c r="B620" s="98" t="e">
        <f>VLOOKUP(C620,[1]!Companies[#Data],3,FALSE)</f>
        <v>#REF!</v>
      </c>
      <c r="C620" s="98" t="s">
        <v>626</v>
      </c>
      <c r="E620" s="98" t="s">
        <v>691</v>
      </c>
      <c r="I620" s="98" t="s">
        <v>85</v>
      </c>
      <c r="J620" s="130">
        <v>121611082023</v>
      </c>
    </row>
    <row r="621" spans="2:10" s="98" customFormat="1" ht="15">
      <c r="B621" s="98" t="e">
        <f>VLOOKUP(C621,[1]!Companies[#Data],3,FALSE)</f>
        <v>#REF!</v>
      </c>
      <c r="C621" s="98" t="s">
        <v>627</v>
      </c>
      <c r="E621" s="98" t="s">
        <v>691</v>
      </c>
      <c r="I621" s="98" t="s">
        <v>85</v>
      </c>
      <c r="J621" s="130">
        <v>335141301713</v>
      </c>
    </row>
    <row r="622" spans="2:10" s="98" customFormat="1" ht="15">
      <c r="B622" s="98" t="e">
        <f>VLOOKUP(C622,[1]!Companies[#Data],3,FALSE)</f>
        <v>#REF!</v>
      </c>
      <c r="C622" s="98" t="s">
        <v>617</v>
      </c>
      <c r="E622" s="98" t="s">
        <v>691</v>
      </c>
      <c r="I622" s="98" t="s">
        <v>279</v>
      </c>
      <c r="J622" s="130">
        <v>2269370</v>
      </c>
    </row>
    <row r="623" spans="2:10" s="98" customFormat="1" ht="15">
      <c r="B623" s="98" t="e">
        <f>VLOOKUP(C623,[1]!Companies[#Data],3,FALSE)</f>
        <v>#REF!</v>
      </c>
      <c r="C623" s="98" t="s">
        <v>619</v>
      </c>
      <c r="E623" s="98" t="s">
        <v>691</v>
      </c>
      <c r="I623" s="98" t="s">
        <v>279</v>
      </c>
      <c r="J623" s="130">
        <v>8392121</v>
      </c>
    </row>
    <row r="624" spans="2:10" s="98" customFormat="1" ht="15">
      <c r="B624" s="98" t="e">
        <f>VLOOKUP(C624,[1]!Companies[#Data],3,FALSE)</f>
        <v>#REF!</v>
      </c>
      <c r="C624" s="98" t="s">
        <v>621</v>
      </c>
      <c r="E624" s="98" t="s">
        <v>691</v>
      </c>
      <c r="I624" s="98" t="s">
        <v>279</v>
      </c>
      <c r="J624" s="130">
        <v>1481667</v>
      </c>
    </row>
    <row r="625" spans="2:10" s="98" customFormat="1" ht="15">
      <c r="B625" s="98" t="e">
        <f>VLOOKUP(C625,[1]!Companies[#Data],3,FALSE)</f>
        <v>#REF!</v>
      </c>
      <c r="C625" s="98" t="s">
        <v>622</v>
      </c>
      <c r="E625" s="98" t="s">
        <v>691</v>
      </c>
      <c r="I625" s="98" t="s">
        <v>279</v>
      </c>
      <c r="J625" s="130">
        <v>5421517</v>
      </c>
    </row>
    <row r="626" spans="2:10" s="98" customFormat="1" ht="15">
      <c r="B626" s="98" t="e">
        <f>VLOOKUP(C626,[1]!Companies[#Data],3,FALSE)</f>
        <v>#REF!</v>
      </c>
      <c r="C626" s="98" t="s">
        <v>623</v>
      </c>
      <c r="E626" s="98" t="s">
        <v>691</v>
      </c>
      <c r="I626" s="98" t="s">
        <v>279</v>
      </c>
      <c r="J626" s="130">
        <v>1592398</v>
      </c>
    </row>
    <row r="627" spans="2:10" s="98" customFormat="1" ht="15">
      <c r="B627" s="98" t="e">
        <f>VLOOKUP(C627,[1]!Companies[#Data],3,FALSE)</f>
        <v>#REF!</v>
      </c>
      <c r="C627" s="98" t="s">
        <v>624</v>
      </c>
      <c r="E627" s="98" t="s">
        <v>691</v>
      </c>
      <c r="I627" s="98" t="s">
        <v>279</v>
      </c>
      <c r="J627" s="130">
        <v>26973893</v>
      </c>
    </row>
    <row r="628" spans="2:10" s="98" customFormat="1" ht="15">
      <c r="B628" s="98" t="e">
        <f>VLOOKUP(C628,[1]!Companies[#Data],3,FALSE)</f>
        <v>#REF!</v>
      </c>
      <c r="C628" s="98" t="s">
        <v>627</v>
      </c>
      <c r="E628" s="98" t="s">
        <v>691</v>
      </c>
      <c r="I628" s="98" t="s">
        <v>279</v>
      </c>
      <c r="J628" s="130">
        <v>23487355</v>
      </c>
    </row>
    <row r="629" spans="2:10" s="98" customFormat="1" ht="15">
      <c r="B629" s="98" t="e">
        <f>VLOOKUP(C629,[1]!Companies[#Data],3,FALSE)</f>
        <v>#REF!</v>
      </c>
      <c r="C629" s="98" t="s">
        <v>630</v>
      </c>
      <c r="E629" s="98" t="s">
        <v>691</v>
      </c>
      <c r="I629" s="98" t="s">
        <v>85</v>
      </c>
      <c r="J629" s="130">
        <v>49346971757</v>
      </c>
    </row>
    <row r="630" spans="2:10" s="98" customFormat="1" ht="15">
      <c r="B630" s="98" t="e">
        <f>VLOOKUP(C630,[1]!Companies[#Data],3,FALSE)</f>
        <v>#REF!</v>
      </c>
      <c r="C630" s="98" t="s">
        <v>631</v>
      </c>
      <c r="E630" s="98" t="s">
        <v>691</v>
      </c>
      <c r="I630" s="98" t="s">
        <v>85</v>
      </c>
      <c r="J630" s="130">
        <v>173101021029</v>
      </c>
    </row>
    <row r="631" spans="2:10" s="98" customFormat="1" ht="15">
      <c r="B631" s="98" t="e">
        <f>VLOOKUP(C631,[1]!Companies[#Data],3,FALSE)</f>
        <v>#REF!</v>
      </c>
      <c r="C631" s="98" t="s">
        <v>633</v>
      </c>
      <c r="E631" s="98" t="s">
        <v>691</v>
      </c>
      <c r="I631" s="98" t="s">
        <v>85</v>
      </c>
      <c r="J631" s="130">
        <v>47846025334</v>
      </c>
    </row>
    <row r="632" spans="2:10" s="98" customFormat="1" ht="15">
      <c r="B632" s="98" t="e">
        <f>VLOOKUP(C632,[1]!Companies[#Data],3,FALSE)</f>
        <v>#REF!</v>
      </c>
      <c r="C632" s="98" t="s">
        <v>639</v>
      </c>
      <c r="E632" s="98" t="s">
        <v>691</v>
      </c>
      <c r="I632" s="98" t="s">
        <v>85</v>
      </c>
      <c r="J632" s="130">
        <v>305812420885</v>
      </c>
    </row>
    <row r="633" spans="2:10" s="98" customFormat="1" ht="15">
      <c r="B633" s="98" t="e">
        <f>VLOOKUP(C633,[1]!Companies[#Data],3,FALSE)</f>
        <v>#REF!</v>
      </c>
      <c r="C633" s="98" t="s">
        <v>644</v>
      </c>
      <c r="E633" s="98" t="s">
        <v>691</v>
      </c>
      <c r="I633" s="98" t="s">
        <v>85</v>
      </c>
      <c r="J633" s="130">
        <v>17685843810</v>
      </c>
    </row>
    <row r="634" spans="2:10" s="98" customFormat="1" ht="15">
      <c r="B634" s="98" t="e">
        <f>VLOOKUP(C634,[1]!Companies[#Data],3,FALSE)</f>
        <v>#REF!</v>
      </c>
      <c r="C634" s="98" t="s">
        <v>630</v>
      </c>
      <c r="E634" s="98" t="s">
        <v>691</v>
      </c>
      <c r="I634" s="98" t="s">
        <v>279</v>
      </c>
      <c r="J634" s="130">
        <v>10105865</v>
      </c>
    </row>
    <row r="635" spans="2:10" s="98" customFormat="1" ht="15">
      <c r="B635" s="98" t="e">
        <f>VLOOKUP(C635,[1]!Companies[#Data],3,FALSE)</f>
        <v>#REF!</v>
      </c>
      <c r="C635" s="98" t="s">
        <v>632</v>
      </c>
      <c r="E635" s="98" t="s">
        <v>691</v>
      </c>
      <c r="I635" s="98" t="s">
        <v>279</v>
      </c>
      <c r="J635" s="130">
        <v>13269174</v>
      </c>
    </row>
    <row r="636" spans="2:10" s="98" customFormat="1" ht="15">
      <c r="B636" s="98" t="e">
        <f>VLOOKUP(C636,[1]!Companies[#Data],3,FALSE)</f>
        <v>#REF!</v>
      </c>
      <c r="C636" s="98" t="s">
        <v>633</v>
      </c>
      <c r="E636" s="98" t="s">
        <v>691</v>
      </c>
      <c r="I636" s="98" t="s">
        <v>279</v>
      </c>
      <c r="J636" s="130">
        <v>3353145</v>
      </c>
    </row>
    <row r="637" spans="2:10" s="98" customFormat="1" ht="15">
      <c r="B637" s="98" t="e">
        <f>VLOOKUP(C637,[1]!Companies[#Data],3,FALSE)</f>
        <v>#REF!</v>
      </c>
      <c r="C637" s="98" t="s">
        <v>638</v>
      </c>
      <c r="E637" s="98" t="s">
        <v>691</v>
      </c>
      <c r="I637" s="98" t="s">
        <v>279</v>
      </c>
      <c r="J637" s="130">
        <v>3033486</v>
      </c>
    </row>
    <row r="638" spans="2:10" s="98" customFormat="1" ht="15">
      <c r="B638" s="98" t="e">
        <f>VLOOKUP(C638,[1]!Companies[#Data],3,FALSE)</f>
        <v>#REF!</v>
      </c>
      <c r="C638" s="98" t="s">
        <v>639</v>
      </c>
      <c r="E638" s="98" t="s">
        <v>691</v>
      </c>
      <c r="I638" s="98" t="s">
        <v>279</v>
      </c>
      <c r="J638" s="130">
        <v>17988992</v>
      </c>
    </row>
    <row r="639" spans="2:10" s="98" customFormat="1" ht="15">
      <c r="B639" s="98" t="e">
        <f>VLOOKUP(C639,[1]!Companies[#Data],3,FALSE)</f>
        <v>#REF!</v>
      </c>
      <c r="C639" s="98" t="s">
        <v>640</v>
      </c>
      <c r="E639" s="98" t="s">
        <v>691</v>
      </c>
      <c r="I639" s="98" t="s">
        <v>279</v>
      </c>
      <c r="J639" s="130">
        <v>19186937</v>
      </c>
    </row>
    <row r="640" spans="2:10" s="98" customFormat="1" ht="15">
      <c r="B640" s="98" t="e">
        <f>VLOOKUP(C640,[1]!Companies[#Data],3,FALSE)</f>
        <v>#REF!</v>
      </c>
      <c r="C640" s="98" t="s">
        <v>642</v>
      </c>
      <c r="E640" s="98" t="s">
        <v>691</v>
      </c>
      <c r="I640" s="98" t="s">
        <v>279</v>
      </c>
      <c r="J640" s="130">
        <v>2970519</v>
      </c>
    </row>
    <row r="641" spans="2:10" s="98" customFormat="1" ht="15">
      <c r="B641" s="98" t="e">
        <f>VLOOKUP(C641,[1]!Companies[#Data],3,FALSE)</f>
        <v>#REF!</v>
      </c>
      <c r="C641" s="98" t="s">
        <v>644</v>
      </c>
      <c r="E641" s="98" t="s">
        <v>691</v>
      </c>
      <c r="I641" s="98" t="s">
        <v>279</v>
      </c>
      <c r="J641" s="130">
        <v>15681618</v>
      </c>
    </row>
    <row r="642" spans="2:10" s="98" customFormat="1" ht="15">
      <c r="B642" s="98" t="e">
        <f>VLOOKUP(C642,[1]!Companies[#Data],3,FALSE)</f>
        <v>#REF!</v>
      </c>
      <c r="C642" s="98" t="s">
        <v>528</v>
      </c>
      <c r="E642" s="98" t="s">
        <v>692</v>
      </c>
      <c r="I642" s="98" t="s">
        <v>85</v>
      </c>
      <c r="J642" s="130">
        <v>889724136912</v>
      </c>
    </row>
    <row r="643" spans="2:10" s="98" customFormat="1" ht="15">
      <c r="B643" s="98" t="e">
        <f>VLOOKUP(C643,[1]!Companies[#Data],3,FALSE)</f>
        <v>#REF!</v>
      </c>
      <c r="C643" s="98" t="s">
        <v>534</v>
      </c>
      <c r="E643" s="98" t="s">
        <v>692</v>
      </c>
      <c r="I643" s="98" t="s">
        <v>85</v>
      </c>
      <c r="J643" s="130">
        <v>2401221643686</v>
      </c>
    </row>
    <row r="644" spans="2:10" s="98" customFormat="1" ht="15">
      <c r="B644" s="98" t="e">
        <f>VLOOKUP(C644,[1]!Companies[#Data],3,FALSE)</f>
        <v>#REF!</v>
      </c>
      <c r="C644" s="98" t="s">
        <v>539</v>
      </c>
      <c r="E644" s="98" t="s">
        <v>692</v>
      </c>
      <c r="I644" s="98" t="s">
        <v>85</v>
      </c>
      <c r="J644" s="130">
        <v>2401221643686</v>
      </c>
    </row>
    <row r="645" spans="2:10" s="98" customFormat="1" ht="15">
      <c r="B645" s="98" t="e">
        <f>VLOOKUP(C645,[1]!Companies[#Data],3,FALSE)</f>
        <v>#REF!</v>
      </c>
      <c r="C645" s="98" t="s">
        <v>540</v>
      </c>
      <c r="E645" s="98" t="s">
        <v>692</v>
      </c>
      <c r="I645" s="98" t="s">
        <v>85</v>
      </c>
      <c r="J645" s="130">
        <v>219160027110</v>
      </c>
    </row>
    <row r="646" spans="2:10" s="98" customFormat="1" ht="15">
      <c r="B646" s="98" t="e">
        <f>VLOOKUP(C646,[1]!Companies[#Data],3,FALSE)</f>
        <v>#REF!</v>
      </c>
      <c r="C646" s="98" t="s">
        <v>543</v>
      </c>
      <c r="E646" s="98" t="s">
        <v>692</v>
      </c>
      <c r="I646" s="98" t="s">
        <v>85</v>
      </c>
      <c r="J646" s="130">
        <v>692515482239</v>
      </c>
    </row>
    <row r="647" spans="2:10" s="98" customFormat="1" ht="15">
      <c r="B647" s="98" t="e">
        <f>VLOOKUP(C647,[1]!Companies[#Data],3,FALSE)</f>
        <v>#REF!</v>
      </c>
      <c r="C647" s="98" t="s">
        <v>546</v>
      </c>
      <c r="E647" s="98" t="s">
        <v>692</v>
      </c>
      <c r="I647" s="98" t="s">
        <v>85</v>
      </c>
      <c r="J647" s="130">
        <v>45698736732</v>
      </c>
    </row>
    <row r="648" spans="2:10" s="98" customFormat="1" ht="15">
      <c r="B648" s="98" t="e">
        <f>VLOOKUP(C648,[1]!Companies[#Data],3,FALSE)</f>
        <v>#REF!</v>
      </c>
      <c r="C648" s="98" t="s">
        <v>547</v>
      </c>
      <c r="E648" s="98" t="s">
        <v>692</v>
      </c>
      <c r="I648" s="98" t="s">
        <v>85</v>
      </c>
      <c r="J648" s="130">
        <v>425734090323</v>
      </c>
    </row>
    <row r="649" spans="2:10" s="98" customFormat="1" ht="15">
      <c r="B649" s="98" t="e">
        <f>VLOOKUP(C649,[1]!Companies[#Data],3,FALSE)</f>
        <v>#REF!</v>
      </c>
      <c r="C649" s="98" t="s">
        <v>553</v>
      </c>
      <c r="E649" s="98" t="s">
        <v>692</v>
      </c>
      <c r="I649" s="98" t="s">
        <v>85</v>
      </c>
      <c r="J649" s="130">
        <v>314431072643</v>
      </c>
    </row>
    <row r="650" spans="2:10" s="98" customFormat="1" ht="15">
      <c r="B650" s="98" t="e">
        <f>VLOOKUP(C650,[1]!Companies[#Data],3,FALSE)</f>
        <v>#REF!</v>
      </c>
      <c r="C650" s="98" t="s">
        <v>555</v>
      </c>
      <c r="E650" s="98" t="s">
        <v>692</v>
      </c>
      <c r="I650" s="98" t="s">
        <v>85</v>
      </c>
      <c r="J650" s="130">
        <v>177656324980</v>
      </c>
    </row>
    <row r="651" spans="2:10" s="98" customFormat="1" ht="15">
      <c r="B651" s="98" t="e">
        <f>VLOOKUP(C651,[1]!Companies[#Data],3,FALSE)</f>
        <v>#REF!</v>
      </c>
      <c r="C651" s="98" t="s">
        <v>561</v>
      </c>
      <c r="E651" s="98" t="s">
        <v>692</v>
      </c>
      <c r="I651" s="98" t="s">
        <v>85</v>
      </c>
      <c r="J651" s="130">
        <v>647399334688</v>
      </c>
    </row>
    <row r="652" spans="2:10" s="98" customFormat="1" ht="15">
      <c r="B652" s="98" t="e">
        <f>VLOOKUP(C652,[1]!Companies[#Data],3,FALSE)</f>
        <v>#REF!</v>
      </c>
      <c r="C652" s="98" t="s">
        <v>565</v>
      </c>
      <c r="E652" s="98" t="s">
        <v>692</v>
      </c>
      <c r="I652" s="98" t="s">
        <v>85</v>
      </c>
      <c r="J652" s="130">
        <v>688935270335</v>
      </c>
    </row>
    <row r="653" spans="2:10" s="98" customFormat="1" ht="15">
      <c r="B653" s="98" t="e">
        <f>VLOOKUP(C653,[1]!Companies[#Data],3,FALSE)</f>
        <v>#REF!</v>
      </c>
      <c r="C653" s="98" t="s">
        <v>580</v>
      </c>
      <c r="E653" s="98" t="s">
        <v>692</v>
      </c>
      <c r="I653" s="98" t="s">
        <v>85</v>
      </c>
      <c r="J653" s="130">
        <v>1769188518127</v>
      </c>
    </row>
    <row r="654" spans="2:10" s="98" customFormat="1" ht="15">
      <c r="B654" s="98" t="e">
        <f>VLOOKUP(C654,[1]!Companies[#Data],3,FALSE)</f>
        <v>#REF!</v>
      </c>
      <c r="C654" s="98" t="s">
        <v>582</v>
      </c>
      <c r="E654" s="98" t="s">
        <v>692</v>
      </c>
      <c r="I654" s="98" t="s">
        <v>85</v>
      </c>
      <c r="J654" s="130">
        <v>1415990597</v>
      </c>
    </row>
    <row r="655" spans="2:10" s="98" customFormat="1" ht="15">
      <c r="B655" s="98" t="e">
        <f>VLOOKUP(C655,[1]!Companies[#Data],3,FALSE)</f>
        <v>#REF!</v>
      </c>
      <c r="C655" s="98" t="s">
        <v>583</v>
      </c>
      <c r="E655" s="98" t="s">
        <v>692</v>
      </c>
      <c r="I655" s="98" t="s">
        <v>85</v>
      </c>
      <c r="J655" s="130">
        <v>1415990597</v>
      </c>
    </row>
    <row r="656" spans="2:10" s="98" customFormat="1" ht="15">
      <c r="B656" s="98" t="e">
        <f>VLOOKUP(C656,[1]!Companies[#Data],3,FALSE)</f>
        <v>#REF!</v>
      </c>
      <c r="C656" s="98" t="s">
        <v>590</v>
      </c>
      <c r="E656" s="98" t="s">
        <v>692</v>
      </c>
      <c r="I656" s="98" t="s">
        <v>85</v>
      </c>
      <c r="J656" s="130">
        <v>40504466378</v>
      </c>
    </row>
    <row r="657" spans="2:10" s="98" customFormat="1" ht="15">
      <c r="B657" s="98" t="e">
        <f>VLOOKUP(C657,[1]!Companies[#Data],3,FALSE)</f>
        <v>#REF!</v>
      </c>
      <c r="C657" s="98" t="s">
        <v>591</v>
      </c>
      <c r="E657" s="98" t="s">
        <v>692</v>
      </c>
      <c r="I657" s="98" t="s">
        <v>85</v>
      </c>
      <c r="J657" s="130">
        <v>194163109228</v>
      </c>
    </row>
    <row r="658" spans="2:10" s="98" customFormat="1" ht="15">
      <c r="B658" s="98" t="e">
        <f>VLOOKUP(C658,[1]!Companies[#Data],3,FALSE)</f>
        <v>#REF!</v>
      </c>
      <c r="C658" s="98" t="s">
        <v>594</v>
      </c>
      <c r="E658" s="98" t="s">
        <v>692</v>
      </c>
      <c r="I658" s="98" t="s">
        <v>85</v>
      </c>
      <c r="J658" s="130">
        <v>1053826584587</v>
      </c>
    </row>
    <row r="659" spans="2:10" s="98" customFormat="1" ht="15">
      <c r="B659" s="98" t="e">
        <f>VLOOKUP(C659,[1]!Companies[#Data],3,FALSE)</f>
        <v>#REF!</v>
      </c>
      <c r="C659" s="98" t="s">
        <v>596</v>
      </c>
      <c r="E659" s="98" t="s">
        <v>692</v>
      </c>
      <c r="I659" s="98" t="s">
        <v>85</v>
      </c>
      <c r="J659" s="130">
        <v>525243062322</v>
      </c>
    </row>
    <row r="660" spans="2:10" s="98" customFormat="1" ht="15">
      <c r="B660" s="98" t="e">
        <f>VLOOKUP(C660,[1]!Companies[#Data],3,FALSE)</f>
        <v>#REF!</v>
      </c>
      <c r="C660" s="98" t="s">
        <v>598</v>
      </c>
      <c r="E660" s="98" t="s">
        <v>692</v>
      </c>
      <c r="I660" s="98" t="s">
        <v>85</v>
      </c>
      <c r="J660" s="130">
        <v>71552503396</v>
      </c>
    </row>
    <row r="661" spans="2:10" s="98" customFormat="1" ht="15">
      <c r="B661" s="98" t="e">
        <f>VLOOKUP(C661,[1]!Companies[#Data],3,FALSE)</f>
        <v>#REF!</v>
      </c>
      <c r="C661" s="98" t="s">
        <v>602</v>
      </c>
      <c r="E661" s="98" t="s">
        <v>692</v>
      </c>
      <c r="I661" s="98" t="s">
        <v>85</v>
      </c>
      <c r="J661" s="130">
        <v>30684826927</v>
      </c>
    </row>
    <row r="662" spans="2:10" s="98" customFormat="1" ht="15">
      <c r="B662" s="98" t="e">
        <f>VLOOKUP(C662,[1]!Companies[#Data],3,FALSE)</f>
        <v>#REF!</v>
      </c>
      <c r="C662" s="98" t="s">
        <v>610</v>
      </c>
      <c r="E662" s="98" t="s">
        <v>692</v>
      </c>
      <c r="I662" s="98" t="s">
        <v>85</v>
      </c>
      <c r="J662" s="130">
        <v>58113689624</v>
      </c>
    </row>
    <row r="663" spans="2:10" s="98" customFormat="1" ht="15">
      <c r="B663" s="98" t="e">
        <f>VLOOKUP(C663,[1]!Companies[#Data],3,FALSE)</f>
        <v>#REF!</v>
      </c>
      <c r="C663" s="98" t="s">
        <v>614</v>
      </c>
      <c r="E663" s="98" t="s">
        <v>692</v>
      </c>
      <c r="I663" s="98" t="s">
        <v>85</v>
      </c>
      <c r="J663" s="130">
        <v>1770216818351</v>
      </c>
    </row>
    <row r="664" spans="2:10" s="98" customFormat="1" ht="15">
      <c r="B664" s="98" t="e">
        <f>VLOOKUP(C664,[1]!Companies[#Data],3,FALSE)</f>
        <v>#REF!</v>
      </c>
      <c r="C664" s="98" t="s">
        <v>623</v>
      </c>
      <c r="E664" s="98" t="s">
        <v>692</v>
      </c>
      <c r="I664" s="98" t="s">
        <v>85</v>
      </c>
      <c r="J664" s="130">
        <v>530319629222</v>
      </c>
    </row>
    <row r="665" spans="2:10" s="98" customFormat="1" ht="15">
      <c r="B665" s="98" t="e">
        <f>VLOOKUP(C665,[1]!Companies[#Data],3,FALSE)</f>
        <v>#REF!</v>
      </c>
      <c r="C665" s="98" t="s">
        <v>627</v>
      </c>
      <c r="E665" s="98" t="s">
        <v>692</v>
      </c>
      <c r="I665" s="98" t="s">
        <v>85</v>
      </c>
      <c r="J665" s="130">
        <v>311202637305</v>
      </c>
    </row>
    <row r="666" spans="2:10" s="98" customFormat="1" ht="15">
      <c r="B666" s="98" t="e">
        <f>VLOOKUP(C666,[1]!Companies[#Data],3,FALSE)</f>
        <v>#REF!</v>
      </c>
      <c r="C666" s="98" t="s">
        <v>628</v>
      </c>
      <c r="E666" s="98" t="s">
        <v>692</v>
      </c>
      <c r="I666" s="98" t="s">
        <v>85</v>
      </c>
      <c r="J666" s="130">
        <v>466908230411</v>
      </c>
    </row>
    <row r="667" spans="2:10" s="98" customFormat="1" ht="15">
      <c r="B667" s="98" t="e">
        <f>VLOOKUP(C667,[1]!Companies[#Data],3,FALSE)</f>
        <v>#REF!</v>
      </c>
      <c r="C667" s="98" t="s">
        <v>630</v>
      </c>
      <c r="E667" s="98" t="s">
        <v>692</v>
      </c>
      <c r="I667" s="98" t="s">
        <v>85</v>
      </c>
      <c r="J667" s="130">
        <v>45822188060</v>
      </c>
    </row>
    <row r="668" spans="2:10" s="98" customFormat="1" ht="15">
      <c r="B668" s="98" t="e">
        <f>VLOOKUP(C668,[1]!Companies[#Data],3,FALSE)</f>
        <v>#REF!</v>
      </c>
      <c r="C668" s="98" t="s">
        <v>633</v>
      </c>
      <c r="E668" s="98" t="s">
        <v>692</v>
      </c>
      <c r="I668" s="98" t="s">
        <v>85</v>
      </c>
      <c r="J668" s="130">
        <v>575587222694</v>
      </c>
    </row>
    <row r="669" spans="2:10" s="98" customFormat="1" ht="15">
      <c r="B669" s="98" t="e">
        <f>VLOOKUP(C669,[1]!Companies[#Data],3,FALSE)</f>
        <v>#REF!</v>
      </c>
      <c r="C669" s="98" t="s">
        <v>634</v>
      </c>
      <c r="E669" s="98" t="s">
        <v>692</v>
      </c>
      <c r="I669" s="98" t="s">
        <v>85</v>
      </c>
      <c r="J669" s="130">
        <v>97969000000</v>
      </c>
    </row>
    <row r="670" spans="2:10" s="98" customFormat="1" ht="15">
      <c r="B670" s="98" t="e">
        <f>VLOOKUP(C670,[1]!Companies[#Data],3,FALSE)</f>
        <v>#REF!</v>
      </c>
      <c r="C670" s="98" t="s">
        <v>639</v>
      </c>
      <c r="E670" s="98" t="s">
        <v>692</v>
      </c>
      <c r="I670" s="98" t="s">
        <v>85</v>
      </c>
      <c r="J670" s="130">
        <v>284226713713</v>
      </c>
    </row>
    <row r="671" spans="2:10" s="98" customFormat="1" ht="15">
      <c r="B671" s="98" t="e">
        <f>VLOOKUP(C671,[1]!Companies[#Data],3,FALSE)</f>
        <v>#REF!</v>
      </c>
      <c r="C671" s="98" t="s">
        <v>644</v>
      </c>
      <c r="E671" s="98" t="s">
        <v>692</v>
      </c>
      <c r="I671" s="98" t="s">
        <v>85</v>
      </c>
      <c r="J671" s="130">
        <v>8232633122</v>
      </c>
    </row>
    <row r="672" spans="2:10" s="98" customFormat="1" ht="15">
      <c r="B672" s="98" t="e">
        <f>VLOOKUP(C672,[1]!Companies[#Data],3,FALSE)</f>
        <v>#REF!</v>
      </c>
      <c r="C672" s="98" t="s">
        <v>528</v>
      </c>
      <c r="E672" s="98" t="s">
        <v>692</v>
      </c>
      <c r="I672" s="98" t="s">
        <v>279</v>
      </c>
      <c r="J672" s="130">
        <v>229362545</v>
      </c>
    </row>
    <row r="673" spans="2:10" s="98" customFormat="1" ht="15">
      <c r="B673" s="98" t="e">
        <f>VLOOKUP(C673,[1]!Companies[#Data],3,FALSE)</f>
        <v>#REF!</v>
      </c>
      <c r="C673" s="98" t="s">
        <v>540</v>
      </c>
      <c r="E673" s="98" t="s">
        <v>692</v>
      </c>
      <c r="I673" s="98" t="s">
        <v>279</v>
      </c>
      <c r="J673" s="130">
        <v>32140665</v>
      </c>
    </row>
    <row r="674" spans="2:10" s="98" customFormat="1" ht="15">
      <c r="B674" s="98" t="e">
        <f>VLOOKUP(C674,[1]!Companies[#Data],3,FALSE)</f>
        <v>#REF!</v>
      </c>
      <c r="C674" s="98" t="s">
        <v>542</v>
      </c>
      <c r="E674" s="98" t="s">
        <v>692</v>
      </c>
      <c r="I674" s="98" t="s">
        <v>279</v>
      </c>
      <c r="J674" s="130">
        <v>1363598</v>
      </c>
    </row>
    <row r="675" spans="2:10" s="98" customFormat="1" ht="15">
      <c r="B675" s="98" t="e">
        <f>VLOOKUP(C675,[1]!Companies[#Data],3,FALSE)</f>
        <v>#REF!</v>
      </c>
      <c r="C675" s="98" t="s">
        <v>543</v>
      </c>
      <c r="E675" s="98" t="s">
        <v>692</v>
      </c>
      <c r="I675" s="98" t="s">
        <v>279</v>
      </c>
      <c r="J675" s="130">
        <v>31968487</v>
      </c>
    </row>
    <row r="676" spans="2:10" s="98" customFormat="1" ht="15">
      <c r="B676" s="98" t="e">
        <f>VLOOKUP(C676,[1]!Companies[#Data],3,FALSE)</f>
        <v>#REF!</v>
      </c>
      <c r="C676" s="98" t="s">
        <v>546</v>
      </c>
      <c r="E676" s="98" t="s">
        <v>692</v>
      </c>
      <c r="I676" s="98" t="s">
        <v>279</v>
      </c>
      <c r="J676" s="130">
        <v>32645429</v>
      </c>
    </row>
    <row r="677" spans="2:10" s="98" customFormat="1" ht="15">
      <c r="B677" s="98" t="e">
        <f>VLOOKUP(C677,[1]!Companies[#Data],3,FALSE)</f>
        <v>#REF!</v>
      </c>
      <c r="C677" s="98" t="s">
        <v>553</v>
      </c>
      <c r="E677" s="98" t="s">
        <v>692</v>
      </c>
      <c r="I677" s="98" t="s">
        <v>279</v>
      </c>
      <c r="J677" s="130">
        <v>158534438</v>
      </c>
    </row>
    <row r="678" spans="2:10" s="98" customFormat="1" ht="15">
      <c r="B678" s="98" t="e">
        <f>VLOOKUP(C678,[1]!Companies[#Data],3,FALSE)</f>
        <v>#REF!</v>
      </c>
      <c r="C678" s="98" t="s">
        <v>555</v>
      </c>
      <c r="E678" s="98" t="s">
        <v>692</v>
      </c>
      <c r="I678" s="98" t="s">
        <v>279</v>
      </c>
      <c r="J678" s="130">
        <v>25989207</v>
      </c>
    </row>
    <row r="679" spans="2:10" s="98" customFormat="1" ht="15">
      <c r="B679" s="98" t="e">
        <f>VLOOKUP(C679,[1]!Companies[#Data],3,FALSE)</f>
        <v>#REF!</v>
      </c>
      <c r="C679" s="98" t="s">
        <v>561</v>
      </c>
      <c r="E679" s="98" t="s">
        <v>692</v>
      </c>
      <c r="I679" s="98" t="s">
        <v>279</v>
      </c>
      <c r="J679" s="130">
        <v>104777410</v>
      </c>
    </row>
    <row r="680" spans="2:10" s="98" customFormat="1" ht="15">
      <c r="B680" s="98" t="e">
        <f>VLOOKUP(C680,[1]!Companies[#Data],3,FALSE)</f>
        <v>#REF!</v>
      </c>
      <c r="C680" s="98" t="s">
        <v>576</v>
      </c>
      <c r="E680" s="98" t="s">
        <v>692</v>
      </c>
      <c r="I680" s="98" t="s">
        <v>279</v>
      </c>
      <c r="J680" s="130">
        <v>19662510</v>
      </c>
    </row>
    <row r="681" spans="2:10" s="98" customFormat="1" ht="15">
      <c r="B681" s="98" t="e">
        <f>VLOOKUP(C681,[1]!Companies[#Data],3,FALSE)</f>
        <v>#REF!</v>
      </c>
      <c r="C681" s="98" t="s">
        <v>582</v>
      </c>
      <c r="E681" s="98" t="s">
        <v>692</v>
      </c>
      <c r="I681" s="98" t="s">
        <v>279</v>
      </c>
      <c r="J681" s="130">
        <v>691359</v>
      </c>
    </row>
    <row r="682" spans="2:10" s="98" customFormat="1" ht="15">
      <c r="B682" s="98" t="e">
        <f>VLOOKUP(C682,[1]!Companies[#Data],3,FALSE)</f>
        <v>#REF!</v>
      </c>
      <c r="C682" s="98" t="s">
        <v>583</v>
      </c>
      <c r="E682" s="98" t="s">
        <v>692</v>
      </c>
      <c r="I682" s="98" t="s">
        <v>279</v>
      </c>
      <c r="J682" s="130">
        <v>691359</v>
      </c>
    </row>
    <row r="683" spans="2:10" s="98" customFormat="1" ht="15">
      <c r="B683" s="98" t="e">
        <f>VLOOKUP(C683,[1]!Companies[#Data],3,FALSE)</f>
        <v>#REF!</v>
      </c>
      <c r="C683" s="98" t="s">
        <v>584</v>
      </c>
      <c r="E683" s="98" t="s">
        <v>692</v>
      </c>
      <c r="I683" s="98" t="s">
        <v>279</v>
      </c>
      <c r="J683" s="130">
        <v>65051266</v>
      </c>
    </row>
    <row r="684" spans="2:10" s="98" customFormat="1" ht="15">
      <c r="B684" s="98" t="e">
        <f>VLOOKUP(C684,[1]!Companies[#Data],3,FALSE)</f>
        <v>#REF!</v>
      </c>
      <c r="C684" s="98" t="s">
        <v>585</v>
      </c>
      <c r="E684" s="98" t="s">
        <v>692</v>
      </c>
      <c r="I684" s="98" t="s">
        <v>279</v>
      </c>
      <c r="J684" s="130">
        <v>56799535</v>
      </c>
    </row>
    <row r="685" spans="2:10" s="98" customFormat="1" ht="15">
      <c r="B685" s="98" t="e">
        <f>VLOOKUP(C685,[1]!Companies[#Data],3,FALSE)</f>
        <v>#REF!</v>
      </c>
      <c r="C685" s="98" t="s">
        <v>590</v>
      </c>
      <c r="E685" s="98" t="s">
        <v>692</v>
      </c>
      <c r="I685" s="98" t="s">
        <v>279</v>
      </c>
      <c r="J685" s="130">
        <v>1562954</v>
      </c>
    </row>
    <row r="686" spans="2:10" s="98" customFormat="1" ht="15">
      <c r="B686" s="98" t="e">
        <f>VLOOKUP(C686,[1]!Companies[#Data],3,FALSE)</f>
        <v>#REF!</v>
      </c>
      <c r="C686" s="98" t="s">
        <v>591</v>
      </c>
      <c r="E686" s="98" t="s">
        <v>692</v>
      </c>
      <c r="I686" s="98" t="s">
        <v>279</v>
      </c>
      <c r="J686" s="130">
        <v>13607338</v>
      </c>
    </row>
    <row r="687" spans="2:10" s="98" customFormat="1" ht="15">
      <c r="B687" s="98" t="e">
        <f>VLOOKUP(C687,[1]!Companies[#Data],3,FALSE)</f>
        <v>#REF!</v>
      </c>
      <c r="C687" s="98" t="s">
        <v>593</v>
      </c>
      <c r="E687" s="98" t="s">
        <v>692</v>
      </c>
      <c r="I687" s="98" t="s">
        <v>279</v>
      </c>
      <c r="J687" s="130">
        <v>93550228</v>
      </c>
    </row>
    <row r="688" spans="2:10" s="98" customFormat="1" ht="15">
      <c r="B688" s="98" t="e">
        <f>VLOOKUP(C688,[1]!Companies[#Data],3,FALSE)</f>
        <v>#REF!</v>
      </c>
      <c r="C688" s="98" t="s">
        <v>594</v>
      </c>
      <c r="E688" s="98" t="s">
        <v>692</v>
      </c>
      <c r="I688" s="98" t="s">
        <v>279</v>
      </c>
      <c r="J688" s="130">
        <v>345519175</v>
      </c>
    </row>
    <row r="689" spans="2:10" s="98" customFormat="1" ht="15">
      <c r="B689" s="98" t="e">
        <f>VLOOKUP(C689,[1]!Companies[#Data],3,FALSE)</f>
        <v>#REF!</v>
      </c>
      <c r="C689" s="98" t="s">
        <v>602</v>
      </c>
      <c r="E689" s="98" t="s">
        <v>692</v>
      </c>
      <c r="I689" s="98" t="s">
        <v>279</v>
      </c>
      <c r="J689" s="130">
        <v>14670111</v>
      </c>
    </row>
    <row r="690" spans="2:10" s="98" customFormat="1" ht="15">
      <c r="B690" s="98" t="e">
        <f>VLOOKUP(C690,[1]!Companies[#Data],3,FALSE)</f>
        <v>#REF!</v>
      </c>
      <c r="C690" s="98" t="s">
        <v>604</v>
      </c>
      <c r="E690" s="98" t="s">
        <v>692</v>
      </c>
      <c r="I690" s="98" t="s">
        <v>279</v>
      </c>
      <c r="J690" s="130">
        <v>27188258</v>
      </c>
    </row>
    <row r="691" spans="2:10" s="98" customFormat="1" ht="15">
      <c r="B691" s="98" t="e">
        <f>VLOOKUP(C691,[1]!Companies[#Data],3,FALSE)</f>
        <v>#REF!</v>
      </c>
      <c r="C691" s="98" t="s">
        <v>609</v>
      </c>
      <c r="E691" s="98" t="s">
        <v>692</v>
      </c>
      <c r="I691" s="98" t="s">
        <v>279</v>
      </c>
      <c r="J691" s="130">
        <v>52705055</v>
      </c>
    </row>
    <row r="692" spans="2:10" s="98" customFormat="1" ht="15">
      <c r="B692" s="98" t="e">
        <f>VLOOKUP(C692,[1]!Companies[#Data],3,FALSE)</f>
        <v>#REF!</v>
      </c>
      <c r="C692" s="98" t="s">
        <v>610</v>
      </c>
      <c r="E692" s="98" t="s">
        <v>692</v>
      </c>
      <c r="I692" s="98" t="s">
        <v>279</v>
      </c>
      <c r="J692" s="130">
        <v>11677998</v>
      </c>
    </row>
    <row r="693" spans="2:10" s="98" customFormat="1" ht="15">
      <c r="B693" s="98" t="e">
        <f>VLOOKUP(C693,[1]!Companies[#Data],3,FALSE)</f>
        <v>#REF!</v>
      </c>
      <c r="C693" s="98" t="s">
        <v>617</v>
      </c>
      <c r="E693" s="98" t="s">
        <v>692</v>
      </c>
      <c r="I693" s="98" t="s">
        <v>279</v>
      </c>
      <c r="J693" s="130">
        <v>99514869</v>
      </c>
    </row>
    <row r="694" spans="2:10" s="98" customFormat="1" ht="15">
      <c r="B694" s="98" t="e">
        <f>VLOOKUP(C694,[1]!Companies[#Data],3,FALSE)</f>
        <v>#REF!</v>
      </c>
      <c r="C694" s="98" t="s">
        <v>622</v>
      </c>
      <c r="E694" s="98" t="s">
        <v>692</v>
      </c>
      <c r="I694" s="98" t="s">
        <v>279</v>
      </c>
      <c r="J694" s="130">
        <v>9439543</v>
      </c>
    </row>
    <row r="695" spans="2:10" s="98" customFormat="1" ht="15">
      <c r="B695" s="98" t="e">
        <f>VLOOKUP(C695,[1]!Companies[#Data],3,FALSE)</f>
        <v>#REF!</v>
      </c>
      <c r="C695" s="98" t="s">
        <v>627</v>
      </c>
      <c r="E695" s="98" t="s">
        <v>692</v>
      </c>
      <c r="I695" s="98" t="s">
        <v>279</v>
      </c>
      <c r="J695" s="130">
        <v>21809687</v>
      </c>
    </row>
    <row r="696" spans="2:10" s="98" customFormat="1" ht="15">
      <c r="B696" s="98" t="e">
        <f>VLOOKUP(C696,[1]!Companies[#Data],3,FALSE)</f>
        <v>#REF!</v>
      </c>
      <c r="C696" s="98" t="s">
        <v>630</v>
      </c>
      <c r="E696" s="98" t="s">
        <v>692</v>
      </c>
      <c r="I696" s="98" t="s">
        <v>279</v>
      </c>
      <c r="J696" s="130">
        <v>9409726</v>
      </c>
    </row>
    <row r="697" spans="2:10" s="98" customFormat="1" ht="15">
      <c r="B697" s="98" t="e">
        <f>VLOOKUP(C697,[1]!Companies[#Data],3,FALSE)</f>
        <v>#REF!</v>
      </c>
      <c r="C697" s="98" t="s">
        <v>632</v>
      </c>
      <c r="E697" s="98" t="s">
        <v>692</v>
      </c>
      <c r="I697" s="98" t="s">
        <v>279</v>
      </c>
      <c r="J697" s="130">
        <v>12041069</v>
      </c>
    </row>
    <row r="698" spans="2:10" s="98" customFormat="1" ht="15">
      <c r="B698" s="98" t="e">
        <f>VLOOKUP(C698,[1]!Companies[#Data],3,FALSE)</f>
        <v>#REF!</v>
      </c>
      <c r="C698" s="98" t="s">
        <v>633</v>
      </c>
      <c r="E698" s="98" t="s">
        <v>692</v>
      </c>
      <c r="I698" s="98" t="s">
        <v>279</v>
      </c>
      <c r="J698" s="130">
        <v>40338302</v>
      </c>
    </row>
    <row r="699" spans="2:10" s="98" customFormat="1" ht="15">
      <c r="B699" s="98" t="e">
        <f>VLOOKUP(C699,[1]!Companies[#Data],3,FALSE)</f>
        <v>#REF!</v>
      </c>
      <c r="C699" s="98" t="s">
        <v>639</v>
      </c>
      <c r="E699" s="98" t="s">
        <v>692</v>
      </c>
      <c r="I699" s="98" t="s">
        <v>279</v>
      </c>
      <c r="J699" s="130">
        <v>16704064</v>
      </c>
    </row>
    <row r="700" spans="2:10" s="98" customFormat="1" ht="15">
      <c r="B700" s="98" t="e">
        <f>VLOOKUP(C700,[1]!Companies[#Data],3,FALSE)</f>
        <v>#REF!</v>
      </c>
      <c r="C700" s="98" t="s">
        <v>644</v>
      </c>
      <c r="E700" s="98" t="s">
        <v>692</v>
      </c>
      <c r="I700" s="98" t="s">
        <v>279</v>
      </c>
      <c r="J700" s="130">
        <v>13246744</v>
      </c>
    </row>
    <row r="701" spans="2:10" s="98" customFormat="1" ht="15">
      <c r="B701" s="98" t="e">
        <f>VLOOKUP(C701,[1]!Companies[#Data],3,FALSE)</f>
        <v>#REF!</v>
      </c>
      <c r="C701" s="98" t="s">
        <v>532</v>
      </c>
      <c r="E701" s="98" t="s">
        <v>693</v>
      </c>
      <c r="I701" s="98" t="s">
        <v>85</v>
      </c>
      <c r="J701" s="130">
        <v>179400000</v>
      </c>
    </row>
    <row r="702" spans="2:10" s="98" customFormat="1" ht="15">
      <c r="B702" s="98" t="e">
        <f>VLOOKUP(C702,[1]!Companies[#Data],3,FALSE)</f>
        <v>#REF!</v>
      </c>
      <c r="C702" s="98" t="s">
        <v>534</v>
      </c>
      <c r="E702" s="98" t="s">
        <v>693</v>
      </c>
      <c r="I702" s="98" t="s">
        <v>85</v>
      </c>
      <c r="J702" s="130">
        <v>46386000</v>
      </c>
    </row>
    <row r="703" spans="2:10" s="98" customFormat="1" ht="15">
      <c r="B703" s="98" t="e">
        <f>VLOOKUP(C703,[1]!Companies[#Data],3,FALSE)</f>
        <v>#REF!</v>
      </c>
      <c r="C703" s="98" t="s">
        <v>536</v>
      </c>
      <c r="E703" s="98" t="s">
        <v>693</v>
      </c>
      <c r="I703" s="98" t="s">
        <v>85</v>
      </c>
      <c r="J703" s="130">
        <v>15901920000</v>
      </c>
    </row>
    <row r="704" spans="2:10" s="98" customFormat="1" ht="15">
      <c r="B704" s="98" t="e">
        <f>VLOOKUP(C704,[1]!Companies[#Data],3,FALSE)</f>
        <v>#REF!</v>
      </c>
      <c r="C704" s="98" t="s">
        <v>539</v>
      </c>
      <c r="E704" s="98" t="s">
        <v>693</v>
      </c>
      <c r="I704" s="98" t="s">
        <v>85</v>
      </c>
      <c r="J704" s="130">
        <v>46386000</v>
      </c>
    </row>
    <row r="705" spans="2:10" s="98" customFormat="1" ht="15">
      <c r="B705" s="98" t="e">
        <f>VLOOKUP(C705,[1]!Companies[#Data],3,FALSE)</f>
        <v>#REF!</v>
      </c>
      <c r="C705" s="98" t="s">
        <v>540</v>
      </c>
      <c r="E705" s="98" t="s">
        <v>693</v>
      </c>
      <c r="I705" s="98" t="s">
        <v>85</v>
      </c>
      <c r="J705" s="130">
        <v>1345980000</v>
      </c>
    </row>
    <row r="706" spans="2:10" s="98" customFormat="1" ht="15">
      <c r="B706" s="98" t="e">
        <f>VLOOKUP(C706,[1]!Companies[#Data],3,FALSE)</f>
        <v>#REF!</v>
      </c>
      <c r="C706" s="98" t="s">
        <v>542</v>
      </c>
      <c r="E706" s="98" t="s">
        <v>693</v>
      </c>
      <c r="I706" s="98" t="s">
        <v>85</v>
      </c>
      <c r="J706" s="130">
        <v>179580000</v>
      </c>
    </row>
    <row r="707" spans="2:10" s="98" customFormat="1" ht="15">
      <c r="B707" s="98" t="e">
        <f>VLOOKUP(C707,[1]!Companies[#Data],3,FALSE)</f>
        <v>#REF!</v>
      </c>
      <c r="C707" s="98" t="s">
        <v>543</v>
      </c>
      <c r="E707" s="98" t="s">
        <v>693</v>
      </c>
      <c r="I707" s="98" t="s">
        <v>85</v>
      </c>
      <c r="J707" s="130">
        <v>2929059699</v>
      </c>
    </row>
    <row r="708" spans="2:10" s="98" customFormat="1" ht="15">
      <c r="B708" s="98" t="e">
        <f>VLOOKUP(C708,[1]!Companies[#Data],3,FALSE)</f>
        <v>#REF!</v>
      </c>
      <c r="C708" s="98" t="s">
        <v>545</v>
      </c>
      <c r="E708" s="98" t="s">
        <v>693</v>
      </c>
      <c r="I708" s="98" t="s">
        <v>85</v>
      </c>
      <c r="J708" s="130">
        <v>204540000</v>
      </c>
    </row>
    <row r="709" spans="2:10" s="98" customFormat="1" ht="15">
      <c r="B709" s="98" t="e">
        <f>VLOOKUP(C709,[1]!Companies[#Data],3,FALSE)</f>
        <v>#REF!</v>
      </c>
      <c r="C709" s="98" t="s">
        <v>546</v>
      </c>
      <c r="E709" s="98" t="s">
        <v>693</v>
      </c>
      <c r="I709" s="98" t="s">
        <v>85</v>
      </c>
      <c r="J709" s="130">
        <v>1498800000</v>
      </c>
    </row>
    <row r="710" spans="2:10" s="98" customFormat="1" ht="15">
      <c r="B710" s="98" t="e">
        <f>VLOOKUP(C710,[1]!Companies[#Data],3,FALSE)</f>
        <v>#REF!</v>
      </c>
      <c r="C710" s="98" t="s">
        <v>547</v>
      </c>
      <c r="E710" s="98" t="s">
        <v>693</v>
      </c>
      <c r="I710" s="98" t="s">
        <v>85</v>
      </c>
      <c r="J710" s="130">
        <v>182100000</v>
      </c>
    </row>
    <row r="711" spans="2:10" s="98" customFormat="1" ht="15">
      <c r="B711" s="98" t="e">
        <f>VLOOKUP(C711,[1]!Companies[#Data],3,FALSE)</f>
        <v>#REF!</v>
      </c>
      <c r="C711" s="98" t="s">
        <v>548</v>
      </c>
      <c r="E711" s="98" t="s">
        <v>693</v>
      </c>
      <c r="I711" s="98" t="s">
        <v>85</v>
      </c>
      <c r="J711" s="130">
        <v>180933600</v>
      </c>
    </row>
    <row r="712" spans="2:10" s="98" customFormat="1" ht="15">
      <c r="B712" s="98" t="e">
        <f>VLOOKUP(C712,[1]!Companies[#Data],3,FALSE)</f>
        <v>#REF!</v>
      </c>
      <c r="C712" s="98" t="s">
        <v>551</v>
      </c>
      <c r="E712" s="98" t="s">
        <v>693</v>
      </c>
      <c r="I712" s="98" t="s">
        <v>85</v>
      </c>
      <c r="J712" s="130">
        <v>170604792</v>
      </c>
    </row>
    <row r="713" spans="2:10" s="98" customFormat="1" ht="15">
      <c r="B713" s="98" t="e">
        <f>VLOOKUP(C713,[1]!Companies[#Data],3,FALSE)</f>
        <v>#REF!</v>
      </c>
      <c r="C713" s="98" t="s">
        <v>553</v>
      </c>
      <c r="E713" s="98" t="s">
        <v>693</v>
      </c>
      <c r="I713" s="98" t="s">
        <v>85</v>
      </c>
      <c r="J713" s="130">
        <v>6480540000</v>
      </c>
    </row>
    <row r="714" spans="2:10" s="98" customFormat="1" ht="15">
      <c r="B714" s="98" t="e">
        <f>VLOOKUP(C714,[1]!Companies[#Data],3,FALSE)</f>
        <v>#REF!</v>
      </c>
      <c r="C714" s="98" t="s">
        <v>555</v>
      </c>
      <c r="E714" s="98" t="s">
        <v>693</v>
      </c>
      <c r="I714" s="98" t="s">
        <v>85</v>
      </c>
      <c r="J714" s="130">
        <v>1059433200</v>
      </c>
    </row>
    <row r="715" spans="2:10" s="98" customFormat="1" ht="15">
      <c r="B715" s="98" t="e">
        <f>VLOOKUP(C715,[1]!Companies[#Data],3,FALSE)</f>
        <v>#REF!</v>
      </c>
      <c r="C715" s="98" t="s">
        <v>556</v>
      </c>
      <c r="E715" s="98" t="s">
        <v>693</v>
      </c>
      <c r="I715" s="98" t="s">
        <v>85</v>
      </c>
      <c r="J715" s="130">
        <v>125760000</v>
      </c>
    </row>
    <row r="716" spans="2:10" s="98" customFormat="1" ht="15">
      <c r="B716" s="98" t="e">
        <f>VLOOKUP(C716,[1]!Companies[#Data],3,FALSE)</f>
        <v>#REF!</v>
      </c>
      <c r="C716" s="98" t="s">
        <v>558</v>
      </c>
      <c r="E716" s="98" t="s">
        <v>693</v>
      </c>
      <c r="I716" s="98" t="s">
        <v>85</v>
      </c>
      <c r="J716" s="130">
        <v>1301700000</v>
      </c>
    </row>
    <row r="717" spans="2:10" s="98" customFormat="1" ht="15">
      <c r="B717" s="98" t="e">
        <f>VLOOKUP(C717,[1]!Companies[#Data],3,FALSE)</f>
        <v>#REF!</v>
      </c>
      <c r="C717" s="98" t="s">
        <v>561</v>
      </c>
      <c r="E717" s="98" t="s">
        <v>693</v>
      </c>
      <c r="I717" s="98" t="s">
        <v>85</v>
      </c>
      <c r="J717" s="130">
        <v>1446000000</v>
      </c>
    </row>
    <row r="718" spans="2:10" s="98" customFormat="1" ht="15">
      <c r="B718" s="98" t="e">
        <f>VLOOKUP(C718,[1]!Companies[#Data],3,FALSE)</f>
        <v>#REF!</v>
      </c>
      <c r="C718" s="98" t="s">
        <v>563</v>
      </c>
      <c r="E718" s="98" t="s">
        <v>693</v>
      </c>
      <c r="I718" s="98" t="s">
        <v>85</v>
      </c>
      <c r="J718" s="130">
        <v>3690720000</v>
      </c>
    </row>
    <row r="719" spans="2:10" s="98" customFormat="1" ht="15">
      <c r="B719" s="98" t="e">
        <f>VLOOKUP(C719,[1]!Companies[#Data],3,FALSE)</f>
        <v>#REF!</v>
      </c>
      <c r="C719" s="98" t="s">
        <v>565</v>
      </c>
      <c r="E719" s="98" t="s">
        <v>693</v>
      </c>
      <c r="I719" s="98" t="s">
        <v>85</v>
      </c>
      <c r="J719" s="130">
        <v>125071598</v>
      </c>
    </row>
    <row r="720" spans="2:10" s="98" customFormat="1" ht="15">
      <c r="B720" s="98" t="e">
        <f>VLOOKUP(C720,[1]!Companies[#Data],3,FALSE)</f>
        <v>#REF!</v>
      </c>
      <c r="C720" s="98" t="s">
        <v>569</v>
      </c>
      <c r="E720" s="98" t="s">
        <v>693</v>
      </c>
      <c r="I720" s="98" t="s">
        <v>85</v>
      </c>
      <c r="J720" s="130">
        <v>120000000</v>
      </c>
    </row>
    <row r="721" spans="2:10" s="98" customFormat="1" ht="15">
      <c r="B721" s="98" t="e">
        <f>VLOOKUP(C721,[1]!Companies[#Data],3,FALSE)</f>
        <v>#REF!</v>
      </c>
      <c r="C721" s="98" t="s">
        <v>571</v>
      </c>
      <c r="E721" s="98" t="s">
        <v>693</v>
      </c>
      <c r="I721" s="98" t="s">
        <v>85</v>
      </c>
      <c r="J721" s="130">
        <v>134280000</v>
      </c>
    </row>
    <row r="722" spans="2:10" s="98" customFormat="1" ht="15">
      <c r="B722" s="98" t="e">
        <f>VLOOKUP(C722,[1]!Companies[#Data],3,FALSE)</f>
        <v>#REF!</v>
      </c>
      <c r="C722" s="98" t="s">
        <v>573</v>
      </c>
      <c r="E722" s="98" t="s">
        <v>693</v>
      </c>
      <c r="I722" s="98" t="s">
        <v>85</v>
      </c>
      <c r="J722" s="130">
        <v>69360000</v>
      </c>
    </row>
    <row r="723" spans="2:10" s="98" customFormat="1" ht="15">
      <c r="B723" s="98" t="e">
        <f>VLOOKUP(C723,[1]!Companies[#Data],3,FALSE)</f>
        <v>#REF!</v>
      </c>
      <c r="C723" s="98" t="s">
        <v>575</v>
      </c>
      <c r="E723" s="98" t="s">
        <v>693</v>
      </c>
      <c r="I723" s="98" t="s">
        <v>85</v>
      </c>
      <c r="J723" s="130">
        <v>226500000</v>
      </c>
    </row>
    <row r="724" spans="2:10" s="98" customFormat="1" ht="15">
      <c r="B724" s="98" t="e">
        <f>VLOOKUP(C724,[1]!Companies[#Data],3,FALSE)</f>
        <v>#REF!</v>
      </c>
      <c r="C724" s="98" t="s">
        <v>576</v>
      </c>
      <c r="E724" s="98" t="s">
        <v>693</v>
      </c>
      <c r="I724" s="98" t="s">
        <v>85</v>
      </c>
      <c r="J724" s="130">
        <v>762600000</v>
      </c>
    </row>
    <row r="725" spans="2:10" s="98" customFormat="1" ht="15">
      <c r="B725" s="98" t="e">
        <f>VLOOKUP(C725,[1]!Companies[#Data],3,FALSE)</f>
        <v>#REF!</v>
      </c>
      <c r="C725" s="98" t="s">
        <v>580</v>
      </c>
      <c r="E725" s="98" t="s">
        <v>693</v>
      </c>
      <c r="I725" s="98" t="s">
        <v>85</v>
      </c>
      <c r="J725" s="130">
        <v>803923200</v>
      </c>
    </row>
    <row r="726" spans="2:10" s="98" customFormat="1" ht="15">
      <c r="B726" s="98" t="e">
        <f>VLOOKUP(C726,[1]!Companies[#Data],3,FALSE)</f>
        <v>#REF!</v>
      </c>
      <c r="C726" s="98" t="s">
        <v>582</v>
      </c>
      <c r="E726" s="98" t="s">
        <v>693</v>
      </c>
      <c r="I726" s="98" t="s">
        <v>85</v>
      </c>
      <c r="J726" s="130">
        <v>1216500000</v>
      </c>
    </row>
    <row r="727" spans="2:10" s="98" customFormat="1" ht="15">
      <c r="B727" s="98" t="e">
        <f>VLOOKUP(C727,[1]!Companies[#Data],3,FALSE)</f>
        <v>#REF!</v>
      </c>
      <c r="C727" s="98" t="s">
        <v>583</v>
      </c>
      <c r="E727" s="98" t="s">
        <v>693</v>
      </c>
      <c r="I727" s="98" t="s">
        <v>85</v>
      </c>
      <c r="J727" s="130">
        <v>1216500000</v>
      </c>
    </row>
    <row r="728" spans="2:10" s="98" customFormat="1" ht="15">
      <c r="B728" s="98" t="e">
        <f>VLOOKUP(C728,[1]!Companies[#Data],3,FALSE)</f>
        <v>#REF!</v>
      </c>
      <c r="C728" s="98" t="s">
        <v>585</v>
      </c>
      <c r="E728" s="98" t="s">
        <v>693</v>
      </c>
      <c r="I728" s="98" t="s">
        <v>85</v>
      </c>
      <c r="J728" s="130">
        <v>295670493601</v>
      </c>
    </row>
    <row r="729" spans="2:10" s="98" customFormat="1" ht="15">
      <c r="B729" s="98" t="e">
        <f>VLOOKUP(C729,[1]!Companies[#Data],3,FALSE)</f>
        <v>#REF!</v>
      </c>
      <c r="C729" s="98" t="s">
        <v>587</v>
      </c>
      <c r="E729" s="98" t="s">
        <v>693</v>
      </c>
      <c r="I729" s="98" t="s">
        <v>85</v>
      </c>
      <c r="J729" s="130">
        <v>40980000</v>
      </c>
    </row>
    <row r="730" spans="2:10" s="98" customFormat="1" ht="15">
      <c r="B730" s="98" t="e">
        <f>VLOOKUP(C730,[1]!Companies[#Data],3,FALSE)</f>
        <v>#REF!</v>
      </c>
      <c r="C730" s="98" t="s">
        <v>588</v>
      </c>
      <c r="E730" s="98" t="s">
        <v>693</v>
      </c>
      <c r="I730" s="98" t="s">
        <v>85</v>
      </c>
      <c r="J730" s="130">
        <v>417540000</v>
      </c>
    </row>
    <row r="731" spans="2:10" s="98" customFormat="1" ht="15">
      <c r="B731" s="98" t="e">
        <f>VLOOKUP(C731,[1]!Companies[#Data],3,FALSE)</f>
        <v>#REF!</v>
      </c>
      <c r="C731" s="98" t="s">
        <v>590</v>
      </c>
      <c r="E731" s="98" t="s">
        <v>693</v>
      </c>
      <c r="I731" s="98" t="s">
        <v>85</v>
      </c>
      <c r="J731" s="130">
        <v>292980000</v>
      </c>
    </row>
    <row r="732" spans="2:10" s="98" customFormat="1" ht="15">
      <c r="B732" s="98" t="e">
        <f>VLOOKUP(C732,[1]!Companies[#Data],3,FALSE)</f>
        <v>#REF!</v>
      </c>
      <c r="C732" s="98" t="s">
        <v>591</v>
      </c>
      <c r="E732" s="98" t="s">
        <v>693</v>
      </c>
      <c r="I732" s="98" t="s">
        <v>85</v>
      </c>
      <c r="J732" s="130">
        <v>277680000</v>
      </c>
    </row>
    <row r="733" spans="2:10" s="98" customFormat="1" ht="15">
      <c r="B733" s="98" t="e">
        <f>VLOOKUP(C733,[1]!Companies[#Data],3,FALSE)</f>
        <v>#REF!</v>
      </c>
      <c r="C733" s="98" t="s">
        <v>593</v>
      </c>
      <c r="E733" s="98" t="s">
        <v>693</v>
      </c>
      <c r="I733" s="98" t="s">
        <v>85</v>
      </c>
      <c r="J733" s="130">
        <v>375660000</v>
      </c>
    </row>
    <row r="734" spans="2:10" s="98" customFormat="1" ht="15">
      <c r="B734" s="98" t="e">
        <f>VLOOKUP(C734,[1]!Companies[#Data],3,FALSE)</f>
        <v>#REF!</v>
      </c>
      <c r="C734" s="98" t="s">
        <v>596</v>
      </c>
      <c r="E734" s="98" t="s">
        <v>693</v>
      </c>
      <c r="I734" s="98" t="s">
        <v>85</v>
      </c>
      <c r="J734" s="130">
        <v>1116000000</v>
      </c>
    </row>
    <row r="735" spans="2:10" s="98" customFormat="1" ht="15">
      <c r="B735" s="98" t="e">
        <f>VLOOKUP(C735,[1]!Companies[#Data],3,FALSE)</f>
        <v>#REF!</v>
      </c>
      <c r="C735" s="98" t="s">
        <v>598</v>
      </c>
      <c r="E735" s="98" t="s">
        <v>693</v>
      </c>
      <c r="I735" s="98" t="s">
        <v>85</v>
      </c>
      <c r="J735" s="130">
        <v>612660000</v>
      </c>
    </row>
    <row r="736" spans="2:10" s="98" customFormat="1" ht="15">
      <c r="B736" s="98" t="e">
        <f>VLOOKUP(C736,[1]!Companies[#Data],3,FALSE)</f>
        <v>#REF!</v>
      </c>
      <c r="C736" s="98" t="s">
        <v>599</v>
      </c>
      <c r="E736" s="98" t="s">
        <v>693</v>
      </c>
      <c r="I736" s="98" t="s">
        <v>85</v>
      </c>
      <c r="J736" s="130">
        <v>159720000</v>
      </c>
    </row>
    <row r="737" spans="2:10" s="98" customFormat="1" ht="15">
      <c r="B737" s="98" t="e">
        <f>VLOOKUP(C737,[1]!Companies[#Data],3,FALSE)</f>
        <v>#REF!</v>
      </c>
      <c r="C737" s="98" t="s">
        <v>601</v>
      </c>
      <c r="E737" s="98" t="s">
        <v>693</v>
      </c>
      <c r="I737" s="98" t="s">
        <v>85</v>
      </c>
      <c r="J737" s="130">
        <v>178380000</v>
      </c>
    </row>
    <row r="738" spans="2:10" s="98" customFormat="1" ht="15">
      <c r="B738" s="98" t="e">
        <f>VLOOKUP(C738,[1]!Companies[#Data],3,FALSE)</f>
        <v>#REF!</v>
      </c>
      <c r="C738" s="98" t="s">
        <v>602</v>
      </c>
      <c r="E738" s="98" t="s">
        <v>693</v>
      </c>
      <c r="I738" s="98" t="s">
        <v>85</v>
      </c>
      <c r="J738" s="130">
        <v>1070449200</v>
      </c>
    </row>
    <row r="739" spans="2:10" s="98" customFormat="1" ht="15">
      <c r="B739" s="98" t="e">
        <f>VLOOKUP(C739,[1]!Companies[#Data],3,FALSE)</f>
        <v>#REF!</v>
      </c>
      <c r="C739" s="98" t="s">
        <v>606</v>
      </c>
      <c r="E739" s="98" t="s">
        <v>693</v>
      </c>
      <c r="I739" s="98" t="s">
        <v>85</v>
      </c>
      <c r="J739" s="130">
        <v>56696800</v>
      </c>
    </row>
    <row r="740" spans="2:10" s="98" customFormat="1" ht="15">
      <c r="B740" s="98" t="e">
        <f>VLOOKUP(C740,[1]!Companies[#Data],3,FALSE)</f>
        <v>#REF!</v>
      </c>
      <c r="C740" s="98" t="s">
        <v>608</v>
      </c>
      <c r="E740" s="98" t="s">
        <v>693</v>
      </c>
      <c r="I740" s="98" t="s">
        <v>85</v>
      </c>
      <c r="J740" s="130">
        <v>95220000</v>
      </c>
    </row>
    <row r="741" spans="2:10" s="98" customFormat="1" ht="15">
      <c r="B741" s="98" t="e">
        <f>VLOOKUP(C741,[1]!Companies[#Data],3,FALSE)</f>
        <v>#REF!</v>
      </c>
      <c r="C741" s="98" t="s">
        <v>610</v>
      </c>
      <c r="E741" s="98" t="s">
        <v>693</v>
      </c>
      <c r="I741" s="98" t="s">
        <v>85</v>
      </c>
      <c r="J741" s="130">
        <v>1085040000</v>
      </c>
    </row>
    <row r="742" spans="2:10" s="98" customFormat="1" ht="15">
      <c r="B742" s="98" t="e">
        <f>VLOOKUP(C742,[1]!Companies[#Data],3,FALSE)</f>
        <v>#REF!</v>
      </c>
      <c r="C742" s="98" t="s">
        <v>612</v>
      </c>
      <c r="E742" s="98" t="s">
        <v>693</v>
      </c>
      <c r="I742" s="98" t="s">
        <v>85</v>
      </c>
      <c r="J742" s="130">
        <v>300000000</v>
      </c>
    </row>
    <row r="743" spans="2:10" s="98" customFormat="1" ht="15">
      <c r="B743" s="98" t="e">
        <f>VLOOKUP(C743,[1]!Companies[#Data],3,FALSE)</f>
        <v>#REF!</v>
      </c>
      <c r="C743" s="98" t="s">
        <v>614</v>
      </c>
      <c r="E743" s="98" t="s">
        <v>693</v>
      </c>
      <c r="I743" s="98" t="s">
        <v>85</v>
      </c>
      <c r="J743" s="130">
        <v>6000000</v>
      </c>
    </row>
    <row r="744" spans="2:10" s="98" customFormat="1" ht="15">
      <c r="B744" s="98" t="e">
        <f>VLOOKUP(C744,[1]!Companies[#Data],3,FALSE)</f>
        <v>#REF!</v>
      </c>
      <c r="C744" s="98" t="s">
        <v>615</v>
      </c>
      <c r="E744" s="98" t="s">
        <v>693</v>
      </c>
      <c r="I744" s="98" t="s">
        <v>85</v>
      </c>
      <c r="J744" s="130">
        <v>161940000</v>
      </c>
    </row>
    <row r="745" spans="2:10" s="98" customFormat="1" ht="15">
      <c r="B745" s="98" t="e">
        <f>VLOOKUP(C745,[1]!Companies[#Data],3,FALSE)</f>
        <v>#REF!</v>
      </c>
      <c r="C745" s="98" t="s">
        <v>621</v>
      </c>
      <c r="E745" s="98" t="s">
        <v>693</v>
      </c>
      <c r="I745" s="98" t="s">
        <v>85</v>
      </c>
      <c r="J745" s="130">
        <v>120000000</v>
      </c>
    </row>
    <row r="746" spans="2:10" s="98" customFormat="1" ht="15">
      <c r="B746" s="98" t="e">
        <f>VLOOKUP(C746,[1]!Companies[#Data],3,FALSE)</f>
        <v>#REF!</v>
      </c>
      <c r="C746" s="98" t="s">
        <v>622</v>
      </c>
      <c r="E746" s="98" t="s">
        <v>693</v>
      </c>
      <c r="I746" s="98" t="s">
        <v>85</v>
      </c>
      <c r="J746" s="130">
        <v>1143000000</v>
      </c>
    </row>
    <row r="747" spans="2:10" s="98" customFormat="1" ht="15">
      <c r="B747" s="98" t="e">
        <f>VLOOKUP(C747,[1]!Companies[#Data],3,FALSE)</f>
        <v>#REF!</v>
      </c>
      <c r="C747" s="98" t="s">
        <v>623</v>
      </c>
      <c r="E747" s="98" t="s">
        <v>693</v>
      </c>
      <c r="I747" s="98" t="s">
        <v>85</v>
      </c>
      <c r="J747" s="130">
        <v>250740000</v>
      </c>
    </row>
    <row r="748" spans="2:10" s="98" customFormat="1" ht="15">
      <c r="B748" s="98" t="e">
        <f>VLOOKUP(C748,[1]!Companies[#Data],3,FALSE)</f>
        <v>#REF!</v>
      </c>
      <c r="C748" s="98" t="s">
        <v>624</v>
      </c>
      <c r="E748" s="98" t="s">
        <v>693</v>
      </c>
      <c r="I748" s="98" t="s">
        <v>85</v>
      </c>
      <c r="J748" s="130">
        <v>1301940000</v>
      </c>
    </row>
    <row r="749" spans="2:10" s="98" customFormat="1" ht="15">
      <c r="B749" s="98" t="e">
        <f>VLOOKUP(C749,[1]!Companies[#Data],3,FALSE)</f>
        <v>#REF!</v>
      </c>
      <c r="C749" s="98" t="s">
        <v>626</v>
      </c>
      <c r="E749" s="98" t="s">
        <v>693</v>
      </c>
      <c r="I749" s="98" t="s">
        <v>85</v>
      </c>
      <c r="J749" s="130">
        <v>14130000</v>
      </c>
    </row>
    <row r="750" spans="2:10" s="98" customFormat="1" ht="15">
      <c r="B750" s="98" t="e">
        <f>VLOOKUP(C750,[1]!Companies[#Data],3,FALSE)</f>
        <v>#REF!</v>
      </c>
      <c r="C750" s="98" t="s">
        <v>627</v>
      </c>
      <c r="E750" s="98" t="s">
        <v>693</v>
      </c>
      <c r="I750" s="98" t="s">
        <v>85</v>
      </c>
      <c r="J750" s="130">
        <v>4483545707</v>
      </c>
    </row>
    <row r="751" spans="2:10" s="98" customFormat="1" ht="15">
      <c r="B751" s="98" t="e">
        <f>VLOOKUP(C751,[1]!Companies[#Data],3,FALSE)</f>
        <v>#REF!</v>
      </c>
      <c r="C751" s="98" t="s">
        <v>630</v>
      </c>
      <c r="E751" s="98" t="s">
        <v>693</v>
      </c>
      <c r="I751" s="98" t="s">
        <v>85</v>
      </c>
      <c r="J751" s="130">
        <v>1463460000</v>
      </c>
    </row>
    <row r="752" spans="2:10" s="98" customFormat="1" ht="15">
      <c r="B752" s="98" t="e">
        <f>VLOOKUP(C752,[1]!Companies[#Data],3,FALSE)</f>
        <v>#REF!</v>
      </c>
      <c r="C752" s="98" t="s">
        <v>631</v>
      </c>
      <c r="E752" s="98" t="s">
        <v>693</v>
      </c>
      <c r="I752" s="98" t="s">
        <v>85</v>
      </c>
      <c r="J752" s="130">
        <v>29346000</v>
      </c>
    </row>
    <row r="753" spans="2:10" s="98" customFormat="1" ht="15">
      <c r="B753" s="98" t="e">
        <f>VLOOKUP(C753,[1]!Companies[#Data],3,FALSE)</f>
        <v>#REF!</v>
      </c>
      <c r="C753" s="98" t="s">
        <v>632</v>
      </c>
      <c r="E753" s="98" t="s">
        <v>693</v>
      </c>
      <c r="I753" s="98" t="s">
        <v>85</v>
      </c>
      <c r="J753" s="130">
        <v>210300000</v>
      </c>
    </row>
    <row r="754" spans="2:10" s="98" customFormat="1" ht="15">
      <c r="B754" s="98" t="e">
        <f>VLOOKUP(C754,[1]!Companies[#Data],3,FALSE)</f>
        <v>#REF!</v>
      </c>
      <c r="C754" s="98" t="s">
        <v>633</v>
      </c>
      <c r="E754" s="98" t="s">
        <v>693</v>
      </c>
      <c r="I754" s="98" t="s">
        <v>85</v>
      </c>
      <c r="J754" s="130">
        <v>8094444545</v>
      </c>
    </row>
    <row r="755" spans="2:10" s="98" customFormat="1" ht="15">
      <c r="B755" s="98" t="e">
        <f>VLOOKUP(C755,[1]!Companies[#Data],3,FALSE)</f>
        <v>#REF!</v>
      </c>
      <c r="C755" s="98" t="s">
        <v>634</v>
      </c>
      <c r="E755" s="98" t="s">
        <v>693</v>
      </c>
      <c r="I755" s="98" t="s">
        <v>85</v>
      </c>
      <c r="J755" s="130">
        <v>79677000000</v>
      </c>
    </row>
    <row r="756" spans="2:10" s="98" customFormat="1" ht="15">
      <c r="B756" s="98" t="e">
        <f>VLOOKUP(C756,[1]!Companies[#Data],3,FALSE)</f>
        <v>#REF!</v>
      </c>
      <c r="C756" s="98" t="s">
        <v>638</v>
      </c>
      <c r="E756" s="98" t="s">
        <v>693</v>
      </c>
      <c r="I756" s="98" t="s">
        <v>85</v>
      </c>
      <c r="J756" s="130">
        <v>204840000</v>
      </c>
    </row>
    <row r="757" spans="2:10" s="98" customFormat="1" ht="15">
      <c r="B757" s="98" t="e">
        <f>VLOOKUP(C757,[1]!Companies[#Data],3,FALSE)</f>
        <v>#REF!</v>
      </c>
      <c r="C757" s="98" t="s">
        <v>639</v>
      </c>
      <c r="E757" s="98" t="s">
        <v>693</v>
      </c>
      <c r="I757" s="98" t="s">
        <v>85</v>
      </c>
      <c r="J757" s="130">
        <v>1388444400</v>
      </c>
    </row>
    <row r="758" spans="2:10" s="98" customFormat="1" ht="15">
      <c r="B758" s="98" t="e">
        <f>VLOOKUP(C758,[1]!Companies[#Data],3,FALSE)</f>
        <v>#REF!</v>
      </c>
      <c r="C758" s="98" t="s">
        <v>640</v>
      </c>
      <c r="E758" s="98" t="s">
        <v>693</v>
      </c>
      <c r="I758" s="98" t="s">
        <v>85</v>
      </c>
      <c r="J758" s="130">
        <v>7081020000</v>
      </c>
    </row>
    <row r="759" spans="2:10" s="98" customFormat="1" ht="15">
      <c r="B759" s="98" t="e">
        <f>VLOOKUP(C759,[1]!Companies[#Data],3,FALSE)</f>
        <v>#REF!</v>
      </c>
      <c r="C759" s="98" t="s">
        <v>644</v>
      </c>
      <c r="E759" s="98" t="s">
        <v>693</v>
      </c>
      <c r="I759" s="98" t="s">
        <v>85</v>
      </c>
      <c r="J759" s="130">
        <v>468660000</v>
      </c>
    </row>
    <row r="760" spans="2:10" s="98" customFormat="1" ht="15">
      <c r="B760" s="98" t="e">
        <f>VLOOKUP(C760,[1]!Companies[#Data],3,FALSE)</f>
        <v>#REF!</v>
      </c>
      <c r="C760" s="98" t="s">
        <v>543</v>
      </c>
      <c r="E760" s="98" t="s">
        <v>693</v>
      </c>
      <c r="I760" s="98" t="s">
        <v>279</v>
      </c>
      <c r="J760" s="130">
        <v>7063</v>
      </c>
    </row>
    <row r="761" spans="2:10" s="98" customFormat="1" ht="15">
      <c r="B761" s="98" t="e">
        <f>VLOOKUP(C761,[1]!Companies[#Data],3,FALSE)</f>
        <v>#REF!</v>
      </c>
      <c r="C761" s="98" t="s">
        <v>551</v>
      </c>
      <c r="E761" s="98" t="s">
        <v>693</v>
      </c>
      <c r="I761" s="98" t="s">
        <v>279</v>
      </c>
      <c r="J761" s="130">
        <v>11935</v>
      </c>
    </row>
    <row r="762" spans="2:10" s="98" customFormat="1" ht="15">
      <c r="B762" s="98" t="e">
        <f>VLOOKUP(C762,[1]!Companies[#Data],3,FALSE)</f>
        <v>#REF!</v>
      </c>
      <c r="C762" s="98" t="s">
        <v>558</v>
      </c>
      <c r="E762" s="98" t="s">
        <v>693</v>
      </c>
      <c r="I762" s="98" t="s">
        <v>279</v>
      </c>
      <c r="J762" s="130">
        <v>93345</v>
      </c>
    </row>
    <row r="763" spans="2:10" s="98" customFormat="1" ht="15">
      <c r="B763" s="98" t="e">
        <f>VLOOKUP(C763,[1]!Companies[#Data],3,FALSE)</f>
        <v>#REF!</v>
      </c>
      <c r="C763" s="98" t="s">
        <v>577</v>
      </c>
      <c r="E763" s="98" t="s">
        <v>693</v>
      </c>
      <c r="I763" s="98" t="s">
        <v>279</v>
      </c>
      <c r="J763" s="130">
        <v>39784</v>
      </c>
    </row>
    <row r="764" spans="2:10" s="98" customFormat="1" ht="15">
      <c r="B764" s="98" t="e">
        <f>VLOOKUP(C764,[1]!Companies[#Data],3,FALSE)</f>
        <v>#REF!</v>
      </c>
      <c r="C764" s="98" t="s">
        <v>584</v>
      </c>
      <c r="E764" s="98" t="s">
        <v>693</v>
      </c>
      <c r="I764" s="98" t="s">
        <v>279</v>
      </c>
      <c r="J764" s="130">
        <v>18493</v>
      </c>
    </row>
    <row r="765" spans="2:10" s="98" customFormat="1" ht="15">
      <c r="B765" s="98" t="e">
        <f>VLOOKUP(C765,[1]!Companies[#Data],3,FALSE)</f>
        <v>#REF!</v>
      </c>
      <c r="C765" s="98" t="s">
        <v>591</v>
      </c>
      <c r="E765" s="98" t="s">
        <v>693</v>
      </c>
      <c r="I765" s="98" t="s">
        <v>279</v>
      </c>
      <c r="J765" s="130">
        <v>19460</v>
      </c>
    </row>
    <row r="766" spans="2:10" s="98" customFormat="1" ht="15">
      <c r="B766" s="98" t="e">
        <f>VLOOKUP(C766,[1]!Companies[#Data],3,FALSE)</f>
        <v>#REF!</v>
      </c>
      <c r="C766" s="98" t="s">
        <v>604</v>
      </c>
      <c r="E766" s="98" t="s">
        <v>693</v>
      </c>
      <c r="I766" s="98" t="s">
        <v>279</v>
      </c>
      <c r="J766" s="130">
        <v>81520</v>
      </c>
    </row>
    <row r="767" spans="2:10" s="98" customFormat="1" ht="15">
      <c r="B767" s="98" t="e">
        <f>VLOOKUP(C767,[1]!Companies[#Data],3,FALSE)</f>
        <v>#REF!</v>
      </c>
      <c r="C767" s="98" t="s">
        <v>609</v>
      </c>
      <c r="E767" s="98" t="s">
        <v>693</v>
      </c>
      <c r="I767" s="98" t="s">
        <v>279</v>
      </c>
      <c r="J767" s="130">
        <v>39437</v>
      </c>
    </row>
    <row r="768" spans="2:10" s="98" customFormat="1" ht="15">
      <c r="B768" s="98" t="e">
        <f>VLOOKUP(C768,[1]!Companies[#Data],3,FALSE)</f>
        <v>#REF!</v>
      </c>
      <c r="C768" s="98" t="s">
        <v>619</v>
      </c>
      <c r="E768" s="98" t="s">
        <v>693</v>
      </c>
      <c r="I768" s="98" t="s">
        <v>279</v>
      </c>
      <c r="J768" s="130">
        <v>4965</v>
      </c>
    </row>
    <row r="769" spans="2:10" s="98" customFormat="1" ht="15">
      <c r="B769" s="98" t="e">
        <f>VLOOKUP(C769,[1]!Companies[#Data],3,FALSE)</f>
        <v>#REF!</v>
      </c>
      <c r="C769" s="98" t="s">
        <v>627</v>
      </c>
      <c r="E769" s="98" t="s">
        <v>693</v>
      </c>
      <c r="I769" s="98" t="s">
        <v>279</v>
      </c>
      <c r="J769" s="130">
        <v>314216</v>
      </c>
    </row>
    <row r="770" spans="2:10" s="98" customFormat="1" ht="15">
      <c r="B770" s="98" t="e">
        <f>VLOOKUP(C770,[1]!Companies[#Data],3,FALSE)</f>
        <v>#REF!</v>
      </c>
      <c r="C770" s="98" t="s">
        <v>633</v>
      </c>
      <c r="E770" s="98" t="s">
        <v>693</v>
      </c>
      <c r="I770" s="98" t="s">
        <v>279</v>
      </c>
      <c r="J770" s="130">
        <v>567275</v>
      </c>
    </row>
    <row r="771" spans="2:10" s="98" customFormat="1" ht="15">
      <c r="B771" s="98" t="e">
        <f>VLOOKUP(C771,[1]!Companies[#Data],3,FALSE)</f>
        <v>#REF!</v>
      </c>
      <c r="C771" s="98" t="s">
        <v>528</v>
      </c>
      <c r="E771" s="98" t="s">
        <v>681</v>
      </c>
      <c r="I771" s="98" t="s">
        <v>85</v>
      </c>
      <c r="J771" s="130">
        <v>256987773656</v>
      </c>
    </row>
    <row r="772" spans="2:10" s="98" customFormat="1" ht="15">
      <c r="B772" s="98" t="e">
        <f>VLOOKUP(C772,[1]!Companies[#Data],3,FALSE)</f>
        <v>#REF!</v>
      </c>
      <c r="C772" s="98" t="s">
        <v>532</v>
      </c>
      <c r="E772" s="98" t="s">
        <v>681</v>
      </c>
      <c r="I772" s="98" t="s">
        <v>85</v>
      </c>
      <c r="J772" s="130">
        <v>29623536</v>
      </c>
    </row>
    <row r="773" spans="2:10" s="98" customFormat="1" ht="15">
      <c r="B773" s="98" t="e">
        <f>VLOOKUP(C773,[1]!Companies[#Data],3,FALSE)</f>
        <v>#REF!</v>
      </c>
      <c r="C773" s="98" t="s">
        <v>536</v>
      </c>
      <c r="E773" s="98" t="s">
        <v>681</v>
      </c>
      <c r="I773" s="98" t="s">
        <v>85</v>
      </c>
      <c r="J773" s="130">
        <v>25095014123</v>
      </c>
    </row>
    <row r="774" spans="2:10" s="98" customFormat="1" ht="15">
      <c r="B774" s="98" t="e">
        <f>VLOOKUP(C774,[1]!Companies[#Data],3,FALSE)</f>
        <v>#REF!</v>
      </c>
      <c r="C774" s="98" t="s">
        <v>540</v>
      </c>
      <c r="E774" s="98" t="s">
        <v>681</v>
      </c>
      <c r="I774" s="98" t="s">
        <v>85</v>
      </c>
      <c r="J774" s="130">
        <v>16683500</v>
      </c>
    </row>
    <row r="775" spans="2:10" s="98" customFormat="1" ht="15">
      <c r="B775" s="98" t="e">
        <f>VLOOKUP(C775,[1]!Companies[#Data],3,FALSE)</f>
        <v>#REF!</v>
      </c>
      <c r="C775" s="98" t="s">
        <v>546</v>
      </c>
      <c r="E775" s="98" t="s">
        <v>681</v>
      </c>
      <c r="I775" s="98" t="s">
        <v>85</v>
      </c>
      <c r="J775" s="130">
        <v>294533590</v>
      </c>
    </row>
    <row r="776" spans="2:10" s="98" customFormat="1" ht="15">
      <c r="B776" s="98" t="e">
        <f>VLOOKUP(C776,[1]!Companies[#Data],3,FALSE)</f>
        <v>#REF!</v>
      </c>
      <c r="C776" s="98" t="s">
        <v>548</v>
      </c>
      <c r="E776" s="98" t="s">
        <v>681</v>
      </c>
      <c r="I776" s="98" t="s">
        <v>85</v>
      </c>
      <c r="J776" s="130">
        <v>90761895</v>
      </c>
    </row>
    <row r="777" spans="2:10" s="98" customFormat="1" ht="15">
      <c r="B777" s="98" t="e">
        <f>VLOOKUP(C777,[1]!Companies[#Data],3,FALSE)</f>
        <v>#REF!</v>
      </c>
      <c r="C777" s="98" t="s">
        <v>551</v>
      </c>
      <c r="E777" s="98" t="s">
        <v>681</v>
      </c>
      <c r="I777" s="98" t="s">
        <v>85</v>
      </c>
      <c r="J777" s="130">
        <v>3726298091</v>
      </c>
    </row>
    <row r="778" spans="2:10" s="98" customFormat="1" ht="15">
      <c r="B778" s="98" t="e">
        <f>VLOOKUP(C778,[1]!Companies[#Data],3,FALSE)</f>
        <v>#REF!</v>
      </c>
      <c r="C778" s="98" t="s">
        <v>553</v>
      </c>
      <c r="E778" s="98" t="s">
        <v>681</v>
      </c>
      <c r="I778" s="98" t="s">
        <v>85</v>
      </c>
      <c r="J778" s="130">
        <v>185768297704</v>
      </c>
    </row>
    <row r="779" spans="2:10" s="98" customFormat="1" ht="15">
      <c r="B779" s="98" t="e">
        <f>VLOOKUP(C779,[1]!Companies[#Data],3,FALSE)</f>
        <v>#REF!</v>
      </c>
      <c r="C779" s="98" t="s">
        <v>555</v>
      </c>
      <c r="E779" s="98" t="s">
        <v>681</v>
      </c>
      <c r="I779" s="98" t="s">
        <v>85</v>
      </c>
      <c r="J779" s="130">
        <v>62117851</v>
      </c>
    </row>
    <row r="780" spans="2:10" s="98" customFormat="1" ht="15">
      <c r="B780" s="98" t="e">
        <f>VLOOKUP(C780,[1]!Companies[#Data],3,FALSE)</f>
        <v>#REF!</v>
      </c>
      <c r="C780" s="98" t="s">
        <v>556</v>
      </c>
      <c r="E780" s="98" t="s">
        <v>681</v>
      </c>
      <c r="I780" s="98" t="s">
        <v>85</v>
      </c>
      <c r="J780" s="130">
        <v>197036991</v>
      </c>
    </row>
    <row r="781" spans="2:10" s="98" customFormat="1" ht="15">
      <c r="B781" s="98" t="e">
        <f>VLOOKUP(C781,[1]!Companies[#Data],3,FALSE)</f>
        <v>#REF!</v>
      </c>
      <c r="C781" s="98" t="s">
        <v>558</v>
      </c>
      <c r="E781" s="98" t="s">
        <v>681</v>
      </c>
      <c r="I781" s="98" t="s">
        <v>85</v>
      </c>
      <c r="J781" s="130">
        <v>5653790000</v>
      </c>
    </row>
    <row r="782" spans="2:10" s="98" customFormat="1" ht="15">
      <c r="B782" s="98" t="e">
        <f>VLOOKUP(C782,[1]!Companies[#Data],3,FALSE)</f>
        <v>#REF!</v>
      </c>
      <c r="C782" s="98" t="s">
        <v>561</v>
      </c>
      <c r="E782" s="98" t="s">
        <v>681</v>
      </c>
      <c r="I782" s="98" t="s">
        <v>85</v>
      </c>
      <c r="J782" s="130">
        <v>36483488</v>
      </c>
    </row>
    <row r="783" spans="2:10" s="98" customFormat="1" ht="15">
      <c r="B783" s="98" t="e">
        <f>VLOOKUP(C783,[1]!Companies[#Data],3,FALSE)</f>
        <v>#REF!</v>
      </c>
      <c r="C783" s="98" t="s">
        <v>563</v>
      </c>
      <c r="E783" s="98" t="s">
        <v>681</v>
      </c>
      <c r="I783" s="98" t="s">
        <v>85</v>
      </c>
      <c r="J783" s="130">
        <v>26520530356</v>
      </c>
    </row>
    <row r="784" spans="2:10" s="98" customFormat="1" ht="15">
      <c r="B784" s="98" t="e">
        <f>VLOOKUP(C784,[1]!Companies[#Data],3,FALSE)</f>
        <v>#REF!</v>
      </c>
      <c r="C784" s="98" t="s">
        <v>565</v>
      </c>
      <c r="E784" s="98" t="s">
        <v>681</v>
      </c>
      <c r="I784" s="98" t="s">
        <v>85</v>
      </c>
      <c r="J784" s="130">
        <v>6798629834</v>
      </c>
    </row>
    <row r="785" spans="2:10" s="98" customFormat="1" ht="15">
      <c r="B785" s="98" t="e">
        <f>VLOOKUP(C785,[1]!Companies[#Data],3,FALSE)</f>
        <v>#REF!</v>
      </c>
      <c r="C785" s="98" t="s">
        <v>573</v>
      </c>
      <c r="E785" s="98" t="s">
        <v>681</v>
      </c>
      <c r="I785" s="98" t="s">
        <v>85</v>
      </c>
      <c r="J785" s="130">
        <v>264902517</v>
      </c>
    </row>
    <row r="786" spans="2:10" s="98" customFormat="1" ht="15">
      <c r="B786" s="98" t="e">
        <f>VLOOKUP(C786,[1]!Companies[#Data],3,FALSE)</f>
        <v>#REF!</v>
      </c>
      <c r="C786" s="98" t="s">
        <v>575</v>
      </c>
      <c r="E786" s="98" t="s">
        <v>681</v>
      </c>
      <c r="I786" s="98" t="s">
        <v>85</v>
      </c>
      <c r="J786" s="130">
        <v>438665521</v>
      </c>
    </row>
    <row r="787" spans="2:10" s="98" customFormat="1" ht="15">
      <c r="B787" s="98" t="e">
        <f>VLOOKUP(C787,[1]!Companies[#Data],3,FALSE)</f>
        <v>#REF!</v>
      </c>
      <c r="C787" s="98" t="s">
        <v>576</v>
      </c>
      <c r="E787" s="98" t="s">
        <v>681</v>
      </c>
      <c r="I787" s="98" t="s">
        <v>85</v>
      </c>
      <c r="J787" s="130">
        <v>341115652</v>
      </c>
    </row>
    <row r="788" spans="2:10" s="98" customFormat="1" ht="15">
      <c r="B788" s="98" t="e">
        <f>VLOOKUP(C788,[1]!Companies[#Data],3,FALSE)</f>
        <v>#REF!</v>
      </c>
      <c r="C788" s="98" t="s">
        <v>577</v>
      </c>
      <c r="E788" s="98" t="s">
        <v>681</v>
      </c>
      <c r="I788" s="98" t="s">
        <v>85</v>
      </c>
      <c r="J788" s="130">
        <v>974081318206</v>
      </c>
    </row>
    <row r="789" spans="2:10" s="98" customFormat="1" ht="15">
      <c r="B789" s="98" t="e">
        <f>VLOOKUP(C789,[1]!Companies[#Data],3,FALSE)</f>
        <v>#REF!</v>
      </c>
      <c r="C789" s="98" t="s">
        <v>580</v>
      </c>
      <c r="E789" s="98" t="s">
        <v>681</v>
      </c>
      <c r="I789" s="98" t="s">
        <v>85</v>
      </c>
      <c r="J789" s="130">
        <v>84878500</v>
      </c>
    </row>
    <row r="790" spans="2:10" s="98" customFormat="1" ht="15">
      <c r="B790" s="98" t="e">
        <f>VLOOKUP(C790,[1]!Companies[#Data],3,FALSE)</f>
        <v>#REF!</v>
      </c>
      <c r="C790" s="98" t="s">
        <v>582</v>
      </c>
      <c r="E790" s="98" t="s">
        <v>681</v>
      </c>
      <c r="I790" s="98" t="s">
        <v>85</v>
      </c>
      <c r="J790" s="130">
        <v>80938682</v>
      </c>
    </row>
    <row r="791" spans="2:10" s="98" customFormat="1" ht="15">
      <c r="B791" s="98" t="e">
        <f>VLOOKUP(C791,[1]!Companies[#Data],3,FALSE)</f>
        <v>#REF!</v>
      </c>
      <c r="C791" s="98" t="s">
        <v>583</v>
      </c>
      <c r="E791" s="98" t="s">
        <v>681</v>
      </c>
      <c r="I791" s="98" t="s">
        <v>85</v>
      </c>
      <c r="J791" s="130">
        <v>80938682</v>
      </c>
    </row>
    <row r="792" spans="2:10" s="98" customFormat="1" ht="15">
      <c r="B792" s="98" t="e">
        <f>VLOOKUP(C792,[1]!Companies[#Data],3,FALSE)</f>
        <v>#REF!</v>
      </c>
      <c r="C792" s="98" t="s">
        <v>587</v>
      </c>
      <c r="E792" s="98" t="s">
        <v>681</v>
      </c>
      <c r="I792" s="98" t="s">
        <v>85</v>
      </c>
      <c r="J792" s="130">
        <v>6893236</v>
      </c>
    </row>
    <row r="793" spans="2:10" s="98" customFormat="1" ht="15">
      <c r="B793" s="98" t="e">
        <f>VLOOKUP(C793,[1]!Companies[#Data],3,FALSE)</f>
        <v>#REF!</v>
      </c>
      <c r="C793" s="98" t="s">
        <v>590</v>
      </c>
      <c r="E793" s="98" t="s">
        <v>681</v>
      </c>
      <c r="I793" s="98" t="s">
        <v>85</v>
      </c>
      <c r="J793" s="130">
        <v>28300500</v>
      </c>
    </row>
    <row r="794" spans="2:10" s="98" customFormat="1" ht="15">
      <c r="B794" s="98" t="e">
        <f>VLOOKUP(C794,[1]!Companies[#Data],3,FALSE)</f>
        <v>#REF!</v>
      </c>
      <c r="C794" s="98" t="s">
        <v>593</v>
      </c>
      <c r="E794" s="98" t="s">
        <v>681</v>
      </c>
      <c r="I794" s="98" t="s">
        <v>85</v>
      </c>
      <c r="J794" s="130">
        <v>174069442</v>
      </c>
    </row>
    <row r="795" spans="2:10" s="98" customFormat="1" ht="15">
      <c r="B795" s="98" t="e">
        <f>VLOOKUP(C795,[1]!Companies[#Data],3,FALSE)</f>
        <v>#REF!</v>
      </c>
      <c r="C795" s="98" t="s">
        <v>594</v>
      </c>
      <c r="E795" s="98" t="s">
        <v>681</v>
      </c>
      <c r="I795" s="98" t="s">
        <v>85</v>
      </c>
      <c r="J795" s="130">
        <v>33760330966</v>
      </c>
    </row>
    <row r="796" spans="2:10" s="98" customFormat="1" ht="15">
      <c r="B796" s="98" t="e">
        <f>VLOOKUP(C796,[1]!Companies[#Data],3,FALSE)</f>
        <v>#REF!</v>
      </c>
      <c r="C796" s="98" t="s">
        <v>601</v>
      </c>
      <c r="E796" s="98" t="s">
        <v>681</v>
      </c>
      <c r="I796" s="98" t="s">
        <v>85</v>
      </c>
      <c r="J796" s="130">
        <v>3364200</v>
      </c>
    </row>
    <row r="797" spans="2:10" s="98" customFormat="1" ht="15">
      <c r="B797" s="98" t="e">
        <f>VLOOKUP(C797,[1]!Companies[#Data],3,FALSE)</f>
        <v>#REF!</v>
      </c>
      <c r="C797" s="98" t="s">
        <v>604</v>
      </c>
      <c r="E797" s="98" t="s">
        <v>681</v>
      </c>
      <c r="I797" s="98" t="s">
        <v>85</v>
      </c>
      <c r="J797" s="130">
        <v>42715071</v>
      </c>
    </row>
    <row r="798" spans="2:10" s="98" customFormat="1" ht="15">
      <c r="B798" s="98" t="e">
        <f>VLOOKUP(C798,[1]!Companies[#Data],3,FALSE)</f>
        <v>#REF!</v>
      </c>
      <c r="C798" s="98" t="s">
        <v>606</v>
      </c>
      <c r="E798" s="98" t="s">
        <v>681</v>
      </c>
      <c r="I798" s="98" t="s">
        <v>85</v>
      </c>
      <c r="J798" s="130">
        <v>15526000</v>
      </c>
    </row>
    <row r="799" spans="2:10" s="98" customFormat="1" ht="15">
      <c r="B799" s="98" t="e">
        <f>VLOOKUP(C799,[1]!Companies[#Data],3,FALSE)</f>
        <v>#REF!</v>
      </c>
      <c r="C799" s="98" t="s">
        <v>617</v>
      </c>
      <c r="E799" s="98" t="s">
        <v>681</v>
      </c>
      <c r="I799" s="98" t="s">
        <v>85</v>
      </c>
      <c r="J799" s="130">
        <v>48384000</v>
      </c>
    </row>
    <row r="800" spans="2:10" s="98" customFormat="1" ht="15">
      <c r="B800" s="98" t="e">
        <f>VLOOKUP(C800,[1]!Companies[#Data],3,FALSE)</f>
        <v>#REF!</v>
      </c>
      <c r="C800" s="98" t="s">
        <v>622</v>
      </c>
      <c r="E800" s="98" t="s">
        <v>681</v>
      </c>
      <c r="I800" s="98" t="s">
        <v>85</v>
      </c>
      <c r="J800" s="130">
        <v>31756640</v>
      </c>
    </row>
    <row r="801" spans="2:10" s="98" customFormat="1" ht="15">
      <c r="B801" s="98" t="e">
        <f>VLOOKUP(C801,[1]!Companies[#Data],3,FALSE)</f>
        <v>#REF!</v>
      </c>
      <c r="C801" s="98" t="s">
        <v>624</v>
      </c>
      <c r="E801" s="98" t="s">
        <v>681</v>
      </c>
      <c r="I801" s="98" t="s">
        <v>85</v>
      </c>
      <c r="J801" s="130">
        <v>22806000</v>
      </c>
    </row>
    <row r="802" spans="2:10" s="98" customFormat="1" ht="15">
      <c r="B802" s="98" t="e">
        <f>VLOOKUP(C802,[1]!Companies[#Data],3,FALSE)</f>
        <v>#REF!</v>
      </c>
      <c r="C802" s="98" t="s">
        <v>626</v>
      </c>
      <c r="E802" s="98" t="s">
        <v>681</v>
      </c>
      <c r="I802" s="98" t="s">
        <v>85</v>
      </c>
      <c r="J802" s="130">
        <v>1835964</v>
      </c>
    </row>
    <row r="803" spans="2:10" s="98" customFormat="1" ht="15">
      <c r="B803" s="98" t="e">
        <f>VLOOKUP(C803,[1]!Companies[#Data],3,FALSE)</f>
        <v>#REF!</v>
      </c>
      <c r="C803" s="98" t="s">
        <v>630</v>
      </c>
      <c r="E803" s="98" t="s">
        <v>681</v>
      </c>
      <c r="I803" s="98" t="s">
        <v>85</v>
      </c>
      <c r="J803" s="130">
        <v>381985227</v>
      </c>
    </row>
    <row r="804" spans="2:10" s="98" customFormat="1" ht="15">
      <c r="B804" s="98" t="e">
        <f>VLOOKUP(C804,[1]!Companies[#Data],3,FALSE)</f>
        <v>#REF!</v>
      </c>
      <c r="C804" s="98" t="s">
        <v>632</v>
      </c>
      <c r="E804" s="98" t="s">
        <v>681</v>
      </c>
      <c r="I804" s="98" t="s">
        <v>85</v>
      </c>
      <c r="J804" s="130">
        <v>49359135</v>
      </c>
    </row>
    <row r="805" spans="2:10" s="98" customFormat="1" ht="15">
      <c r="B805" s="98" t="e">
        <f>VLOOKUP(C805,[1]!Companies[#Data],3,FALSE)</f>
        <v>#REF!</v>
      </c>
      <c r="C805" s="98" t="s">
        <v>634</v>
      </c>
      <c r="E805" s="98" t="s">
        <v>681</v>
      </c>
      <c r="I805" s="98" t="s">
        <v>85</v>
      </c>
      <c r="J805" s="130">
        <v>105443000000</v>
      </c>
    </row>
    <row r="806" spans="2:10" s="98" customFormat="1" ht="15">
      <c r="B806" s="98" t="e">
        <f>VLOOKUP(C806,[1]!Companies[#Data],3,FALSE)</f>
        <v>#REF!</v>
      </c>
      <c r="C806" s="98" t="s">
        <v>637</v>
      </c>
      <c r="E806" s="98" t="s">
        <v>681</v>
      </c>
      <c r="I806" s="98" t="s">
        <v>85</v>
      </c>
      <c r="J806" s="130">
        <v>221585500</v>
      </c>
    </row>
    <row r="807" spans="2:10" s="98" customFormat="1" ht="15">
      <c r="B807" s="98" t="e">
        <f>VLOOKUP(C807,[1]!Companies[#Data],3,FALSE)</f>
        <v>#REF!</v>
      </c>
      <c r="C807" s="98" t="s">
        <v>638</v>
      </c>
      <c r="E807" s="98" t="s">
        <v>681</v>
      </c>
      <c r="I807" s="98" t="s">
        <v>85</v>
      </c>
      <c r="J807" s="130">
        <v>9087827</v>
      </c>
    </row>
    <row r="808" spans="2:10" s="98" customFormat="1" ht="15">
      <c r="B808" s="98" t="e">
        <f>VLOOKUP(C808,[1]!Companies[#Data],3,FALSE)</f>
        <v>#REF!</v>
      </c>
      <c r="C808" s="98" t="s">
        <v>639</v>
      </c>
      <c r="E808" s="98" t="s">
        <v>681</v>
      </c>
      <c r="I808" s="98" t="s">
        <v>85</v>
      </c>
      <c r="J808" s="130">
        <v>399057377</v>
      </c>
    </row>
    <row r="809" spans="2:10" s="98" customFormat="1" ht="15">
      <c r="B809" s="98" t="e">
        <f>VLOOKUP(C809,[1]!Companies[#Data],3,FALSE)</f>
        <v>#REF!</v>
      </c>
      <c r="C809" s="98" t="s">
        <v>640</v>
      </c>
      <c r="E809" s="98" t="s">
        <v>681</v>
      </c>
      <c r="I809" s="98" t="s">
        <v>85</v>
      </c>
      <c r="J809" s="130">
        <v>184234611202</v>
      </c>
    </row>
    <row r="810" spans="2:10" s="98" customFormat="1" ht="15">
      <c r="B810" s="98" t="e">
        <f>VLOOKUP(C810,[1]!Companies[#Data],3,FALSE)</f>
        <v>#REF!</v>
      </c>
      <c r="C810" s="98" t="s">
        <v>644</v>
      </c>
      <c r="E810" s="98" t="s">
        <v>681</v>
      </c>
      <c r="I810" s="98" t="s">
        <v>85</v>
      </c>
      <c r="J810" s="130">
        <v>42322000</v>
      </c>
    </row>
    <row r="811" spans="2:10" s="98" customFormat="1" ht="15">
      <c r="B811" s="98" t="e">
        <f>VLOOKUP(C811,[1]!Companies[#Data],3,FALSE)</f>
        <v>#REF!</v>
      </c>
      <c r="C811" s="98" t="s">
        <v>551</v>
      </c>
      <c r="E811" s="98" t="s">
        <v>681</v>
      </c>
      <c r="I811" s="98" t="s">
        <v>279</v>
      </c>
      <c r="J811" s="130">
        <v>259928</v>
      </c>
    </row>
    <row r="812" spans="2:10" s="98" customFormat="1" ht="15">
      <c r="B812" s="98" t="e">
        <f>VLOOKUP(C812,[1]!Companies[#Data],3,FALSE)</f>
        <v>#REF!</v>
      </c>
      <c r="C812" s="98" t="s">
        <v>553</v>
      </c>
      <c r="E812" s="98" t="s">
        <v>681</v>
      </c>
      <c r="I812" s="98" t="s">
        <v>279</v>
      </c>
      <c r="J812" s="130">
        <v>2460405</v>
      </c>
    </row>
    <row r="813" spans="2:10" s="98" customFormat="1" ht="15">
      <c r="B813" s="98" t="e">
        <f>VLOOKUP(C813,[1]!Companies[#Data],3,FALSE)</f>
        <v>#REF!</v>
      </c>
      <c r="C813" s="98" t="s">
        <v>558</v>
      </c>
      <c r="E813" s="98" t="s">
        <v>681</v>
      </c>
      <c r="I813" s="98" t="s">
        <v>279</v>
      </c>
      <c r="J813" s="130">
        <v>393663</v>
      </c>
    </row>
    <row r="814" spans="2:10" s="98" customFormat="1" ht="15">
      <c r="B814" s="98" t="e">
        <f>VLOOKUP(C814,[1]!Companies[#Data],3,FALSE)</f>
        <v>#REF!</v>
      </c>
      <c r="C814" s="98" t="s">
        <v>584</v>
      </c>
      <c r="E814" s="98" t="s">
        <v>681</v>
      </c>
      <c r="I814" s="98" t="s">
        <v>279</v>
      </c>
      <c r="J814" s="130">
        <v>472</v>
      </c>
    </row>
    <row r="815" spans="2:10" s="98" customFormat="1" ht="15">
      <c r="B815" s="98" t="e">
        <f>VLOOKUP(C815,[1]!Companies[#Data],3,FALSE)</f>
        <v>#REF!</v>
      </c>
      <c r="C815" s="98" t="s">
        <v>604</v>
      </c>
      <c r="E815" s="98" t="s">
        <v>681</v>
      </c>
      <c r="I815" s="98" t="s">
        <v>279</v>
      </c>
      <c r="J815" s="130">
        <v>3739</v>
      </c>
    </row>
    <row r="816" spans="2:10" s="98" customFormat="1" ht="15">
      <c r="B816" s="98" t="e">
        <f>VLOOKUP(C816,[1]!Companies[#Data],3,FALSE)</f>
        <v>#REF!</v>
      </c>
      <c r="C816" s="98" t="s">
        <v>617</v>
      </c>
      <c r="E816" s="98" t="s">
        <v>681</v>
      </c>
      <c r="I816" s="98" t="s">
        <v>279</v>
      </c>
      <c r="J816" s="130">
        <v>48384000</v>
      </c>
    </row>
    <row r="817" spans="2:10" s="98" customFormat="1" ht="15">
      <c r="B817" s="98" t="e">
        <f>VLOOKUP(C817,[1]!Companies[#Data],3,FALSE)</f>
        <v>#REF!</v>
      </c>
      <c r="C817" s="98" t="s">
        <v>640</v>
      </c>
      <c r="E817" s="98" t="s">
        <v>681</v>
      </c>
      <c r="I817" s="98" t="s">
        <v>279</v>
      </c>
      <c r="J817" s="130">
        <v>7665001</v>
      </c>
    </row>
    <row r="818" spans="2:10" s="98" customFormat="1" ht="15">
      <c r="B818" s="98" t="e">
        <f>VLOOKUP(C818,[1]!Companies[#Data],3,FALSE)</f>
        <v>#REF!</v>
      </c>
      <c r="C818" s="98" t="s">
        <v>528</v>
      </c>
      <c r="E818" s="98" t="s">
        <v>686</v>
      </c>
      <c r="I818" s="98" t="s">
        <v>85</v>
      </c>
      <c r="J818" s="130">
        <v>36766133172</v>
      </c>
    </row>
    <row r="819" spans="2:10" s="98" customFormat="1" ht="15">
      <c r="B819" s="98" t="e">
        <f>VLOOKUP(C819,[1]!Companies[#Data],3,FALSE)</f>
        <v>#REF!</v>
      </c>
      <c r="C819" s="98" t="s">
        <v>532</v>
      </c>
      <c r="E819" s="98" t="s">
        <v>686</v>
      </c>
      <c r="I819" s="98" t="s">
        <v>85</v>
      </c>
      <c r="J819" s="130">
        <v>1275911519</v>
      </c>
    </row>
    <row r="820" spans="2:10" s="98" customFormat="1" ht="15">
      <c r="B820" s="98" t="e">
        <f>VLOOKUP(C820,[1]!Companies[#Data],3,FALSE)</f>
        <v>#REF!</v>
      </c>
      <c r="C820" s="98" t="s">
        <v>534</v>
      </c>
      <c r="E820" s="98" t="s">
        <v>686</v>
      </c>
      <c r="I820" s="98" t="s">
        <v>85</v>
      </c>
      <c r="J820" s="130">
        <v>2900028720</v>
      </c>
    </row>
    <row r="821" spans="2:10" s="98" customFormat="1" ht="15">
      <c r="B821" s="98" t="e">
        <f>VLOOKUP(C821,[1]!Companies[#Data],3,FALSE)</f>
        <v>#REF!</v>
      </c>
      <c r="C821" s="98" t="s">
        <v>536</v>
      </c>
      <c r="E821" s="98" t="s">
        <v>686</v>
      </c>
      <c r="I821" s="98" t="s">
        <v>85</v>
      </c>
      <c r="J821" s="130">
        <v>43148895656</v>
      </c>
    </row>
    <row r="822" spans="2:10" s="98" customFormat="1" ht="15">
      <c r="B822" s="98" t="e">
        <f>VLOOKUP(C822,[1]!Companies[#Data],3,FALSE)</f>
        <v>#REF!</v>
      </c>
      <c r="C822" s="98" t="s">
        <v>539</v>
      </c>
      <c r="E822" s="98" t="s">
        <v>686</v>
      </c>
      <c r="I822" s="98" t="s">
        <v>85</v>
      </c>
      <c r="J822" s="130">
        <v>2900028720</v>
      </c>
    </row>
    <row r="823" spans="2:10" s="98" customFormat="1" ht="15">
      <c r="B823" s="98" t="e">
        <f>VLOOKUP(C823,[1]!Companies[#Data],3,FALSE)</f>
        <v>#REF!</v>
      </c>
      <c r="C823" s="98" t="s">
        <v>540</v>
      </c>
      <c r="E823" s="98" t="s">
        <v>686</v>
      </c>
      <c r="I823" s="98" t="s">
        <v>85</v>
      </c>
      <c r="J823" s="130">
        <v>20000467209</v>
      </c>
    </row>
    <row r="824" spans="2:10" s="98" customFormat="1" ht="15">
      <c r="B824" s="98" t="e">
        <f>VLOOKUP(C824,[1]!Companies[#Data],3,FALSE)</f>
        <v>#REF!</v>
      </c>
      <c r="C824" s="98" t="s">
        <v>542</v>
      </c>
      <c r="E824" s="98" t="s">
        <v>686</v>
      </c>
      <c r="I824" s="98" t="s">
        <v>85</v>
      </c>
      <c r="J824" s="130">
        <v>975651900</v>
      </c>
    </row>
    <row r="825" spans="2:10" s="98" customFormat="1" ht="15">
      <c r="B825" s="98" t="e">
        <f>VLOOKUP(C825,[1]!Companies[#Data],3,FALSE)</f>
        <v>#REF!</v>
      </c>
      <c r="C825" s="98" t="s">
        <v>543</v>
      </c>
      <c r="E825" s="98" t="s">
        <v>686</v>
      </c>
      <c r="I825" s="98" t="s">
        <v>85</v>
      </c>
      <c r="J825" s="130">
        <v>4652985757</v>
      </c>
    </row>
    <row r="826" spans="2:10" s="98" customFormat="1" ht="15">
      <c r="B826" s="98" t="e">
        <f>VLOOKUP(C826,[1]!Companies[#Data],3,FALSE)</f>
        <v>#REF!</v>
      </c>
      <c r="C826" s="98" t="s">
        <v>545</v>
      </c>
      <c r="E826" s="98" t="s">
        <v>686</v>
      </c>
      <c r="I826" s="98" t="s">
        <v>85</v>
      </c>
      <c r="J826" s="130">
        <v>2218831928</v>
      </c>
    </row>
    <row r="827" spans="2:10" s="98" customFormat="1" ht="15">
      <c r="B827" s="98" t="e">
        <f>VLOOKUP(C827,[1]!Companies[#Data],3,FALSE)</f>
        <v>#REF!</v>
      </c>
      <c r="C827" s="98" t="s">
        <v>546</v>
      </c>
      <c r="E827" s="98" t="s">
        <v>686</v>
      </c>
      <c r="I827" s="98" t="s">
        <v>85</v>
      </c>
      <c r="J827" s="130">
        <v>32228742671</v>
      </c>
    </row>
    <row r="828" spans="2:10" s="98" customFormat="1" ht="15">
      <c r="B828" s="98" t="e">
        <f>VLOOKUP(C828,[1]!Companies[#Data],3,FALSE)</f>
        <v>#REF!</v>
      </c>
      <c r="C828" s="98" t="s">
        <v>547</v>
      </c>
      <c r="E828" s="98" t="s">
        <v>686</v>
      </c>
      <c r="I828" s="98" t="s">
        <v>85</v>
      </c>
      <c r="J828" s="130">
        <v>3690524553</v>
      </c>
    </row>
    <row r="829" spans="2:10" s="98" customFormat="1" ht="15">
      <c r="B829" s="98" t="e">
        <f>VLOOKUP(C829,[1]!Companies[#Data],3,FALSE)</f>
        <v>#REF!</v>
      </c>
      <c r="C829" s="98" t="s">
        <v>548</v>
      </c>
      <c r="E829" s="98" t="s">
        <v>686</v>
      </c>
      <c r="I829" s="98" t="s">
        <v>85</v>
      </c>
      <c r="J829" s="130">
        <v>24907250568</v>
      </c>
    </row>
    <row r="830" spans="2:10" s="98" customFormat="1" ht="15">
      <c r="B830" s="98" t="e">
        <f>VLOOKUP(C830,[1]!Companies[#Data],3,FALSE)</f>
        <v>#REF!</v>
      </c>
      <c r="C830" s="98" t="s">
        <v>549</v>
      </c>
      <c r="E830" s="98" t="s">
        <v>686</v>
      </c>
      <c r="I830" s="98" t="s">
        <v>85</v>
      </c>
      <c r="J830" s="130">
        <v>3274193383</v>
      </c>
    </row>
    <row r="831" spans="2:10" s="98" customFormat="1" ht="15">
      <c r="B831" s="98" t="e">
        <f>VLOOKUP(C831,[1]!Companies[#Data],3,FALSE)</f>
        <v>#REF!</v>
      </c>
      <c r="C831" s="98" t="s">
        <v>551</v>
      </c>
      <c r="E831" s="98" t="s">
        <v>686</v>
      </c>
      <c r="I831" s="98" t="s">
        <v>85</v>
      </c>
      <c r="J831" s="130">
        <v>541132487</v>
      </c>
    </row>
    <row r="832" spans="2:10" s="98" customFormat="1" ht="15">
      <c r="B832" s="98" t="e">
        <f>VLOOKUP(C832,[1]!Companies[#Data],3,FALSE)</f>
        <v>#REF!</v>
      </c>
      <c r="C832" s="98" t="s">
        <v>553</v>
      </c>
      <c r="E832" s="98" t="s">
        <v>686</v>
      </c>
      <c r="I832" s="98" t="s">
        <v>85</v>
      </c>
      <c r="J832" s="130">
        <v>31866204</v>
      </c>
    </row>
    <row r="833" spans="2:10" s="98" customFormat="1" ht="15">
      <c r="B833" s="98" t="e">
        <f>VLOOKUP(C833,[1]!Companies[#Data],3,FALSE)</f>
        <v>#REF!</v>
      </c>
      <c r="C833" s="98" t="s">
        <v>555</v>
      </c>
      <c r="E833" s="98" t="s">
        <v>686</v>
      </c>
      <c r="I833" s="98" t="s">
        <v>85</v>
      </c>
      <c r="J833" s="130">
        <v>17224946167</v>
      </c>
    </row>
    <row r="834" spans="2:10" s="98" customFormat="1" ht="15">
      <c r="B834" s="98" t="e">
        <f>VLOOKUP(C834,[1]!Companies[#Data],3,FALSE)</f>
        <v>#REF!</v>
      </c>
      <c r="C834" s="98" t="s">
        <v>556</v>
      </c>
      <c r="E834" s="98" t="s">
        <v>686</v>
      </c>
      <c r="I834" s="98" t="s">
        <v>85</v>
      </c>
      <c r="J834" s="130">
        <v>14846108350</v>
      </c>
    </row>
    <row r="835" spans="2:10" s="98" customFormat="1" ht="15">
      <c r="B835" s="98" t="e">
        <f>VLOOKUP(C835,[1]!Companies[#Data],3,FALSE)</f>
        <v>#REF!</v>
      </c>
      <c r="C835" s="98" t="s">
        <v>558</v>
      </c>
      <c r="E835" s="98" t="s">
        <v>686</v>
      </c>
      <c r="I835" s="98" t="s">
        <v>85</v>
      </c>
      <c r="J835" s="130">
        <v>7728359406</v>
      </c>
    </row>
    <row r="836" spans="2:10" s="98" customFormat="1" ht="15">
      <c r="B836" s="98" t="e">
        <f>VLOOKUP(C836,[1]!Companies[#Data],3,FALSE)</f>
        <v>#REF!</v>
      </c>
      <c r="C836" s="98" t="s">
        <v>561</v>
      </c>
      <c r="E836" s="98" t="s">
        <v>686</v>
      </c>
      <c r="I836" s="98" t="s">
        <v>85</v>
      </c>
      <c r="J836" s="130">
        <v>75339897769</v>
      </c>
    </row>
    <row r="837" spans="2:10" s="98" customFormat="1" ht="15">
      <c r="B837" s="98" t="e">
        <f>VLOOKUP(C837,[1]!Companies[#Data],3,FALSE)</f>
        <v>#REF!</v>
      </c>
      <c r="C837" s="98" t="s">
        <v>563</v>
      </c>
      <c r="E837" s="98" t="s">
        <v>686</v>
      </c>
      <c r="I837" s="98" t="s">
        <v>85</v>
      </c>
      <c r="J837" s="130">
        <v>36546337908</v>
      </c>
    </row>
    <row r="838" spans="2:10" s="98" customFormat="1" ht="15">
      <c r="B838" s="98" t="e">
        <f>VLOOKUP(C838,[1]!Companies[#Data],3,FALSE)</f>
        <v>#REF!</v>
      </c>
      <c r="C838" s="98" t="s">
        <v>565</v>
      </c>
      <c r="E838" s="98" t="s">
        <v>686</v>
      </c>
      <c r="I838" s="98" t="s">
        <v>85</v>
      </c>
      <c r="J838" s="130">
        <v>945224781</v>
      </c>
    </row>
    <row r="839" spans="2:10" s="98" customFormat="1" ht="15">
      <c r="B839" s="98" t="e">
        <f>VLOOKUP(C839,[1]!Companies[#Data],3,FALSE)</f>
        <v>#REF!</v>
      </c>
      <c r="C839" s="98" t="s">
        <v>567</v>
      </c>
      <c r="E839" s="98" t="s">
        <v>686</v>
      </c>
      <c r="I839" s="98" t="s">
        <v>85</v>
      </c>
      <c r="J839" s="130">
        <v>50254632197</v>
      </c>
    </row>
    <row r="840" spans="2:10" s="98" customFormat="1" ht="15">
      <c r="B840" s="98" t="e">
        <f>VLOOKUP(C840,[1]!Companies[#Data],3,FALSE)</f>
        <v>#REF!</v>
      </c>
      <c r="C840" s="98" t="s">
        <v>569</v>
      </c>
      <c r="E840" s="98" t="s">
        <v>686</v>
      </c>
      <c r="I840" s="98" t="s">
        <v>85</v>
      </c>
      <c r="J840" s="130">
        <v>1926020056</v>
      </c>
    </row>
    <row r="841" spans="2:10" s="98" customFormat="1" ht="15">
      <c r="B841" s="98" t="e">
        <f>VLOOKUP(C841,[1]!Companies[#Data],3,FALSE)</f>
        <v>#REF!</v>
      </c>
      <c r="C841" s="98" t="s">
        <v>571</v>
      </c>
      <c r="E841" s="98" t="s">
        <v>686</v>
      </c>
      <c r="I841" s="98" t="s">
        <v>85</v>
      </c>
      <c r="J841" s="130">
        <v>1293487611</v>
      </c>
    </row>
    <row r="842" spans="2:10" s="98" customFormat="1" ht="15">
      <c r="B842" s="98" t="e">
        <f>VLOOKUP(C842,[1]!Companies[#Data],3,FALSE)</f>
        <v>#REF!</v>
      </c>
      <c r="C842" s="98" t="s">
        <v>573</v>
      </c>
      <c r="E842" s="98" t="s">
        <v>686</v>
      </c>
      <c r="I842" s="98" t="s">
        <v>85</v>
      </c>
      <c r="J842" s="130">
        <v>247434063</v>
      </c>
    </row>
    <row r="843" spans="2:10" s="98" customFormat="1" ht="15">
      <c r="B843" s="98" t="e">
        <f>VLOOKUP(C843,[1]!Companies[#Data],3,FALSE)</f>
        <v>#REF!</v>
      </c>
      <c r="C843" s="98" t="s">
        <v>575</v>
      </c>
      <c r="E843" s="98" t="s">
        <v>686</v>
      </c>
      <c r="I843" s="98" t="s">
        <v>85</v>
      </c>
      <c r="J843" s="130">
        <v>1239273588</v>
      </c>
    </row>
    <row r="844" spans="2:10" s="98" customFormat="1" ht="15">
      <c r="B844" s="98" t="e">
        <f>VLOOKUP(C844,[1]!Companies[#Data],3,FALSE)</f>
        <v>#REF!</v>
      </c>
      <c r="C844" s="98" t="s">
        <v>576</v>
      </c>
      <c r="E844" s="98" t="s">
        <v>686</v>
      </c>
      <c r="I844" s="98" t="s">
        <v>85</v>
      </c>
      <c r="J844" s="130">
        <v>1117924691</v>
      </c>
    </row>
    <row r="845" spans="2:10" s="98" customFormat="1" ht="15">
      <c r="B845" s="98" t="e">
        <f>VLOOKUP(C845,[1]!Companies[#Data],3,FALSE)</f>
        <v>#REF!</v>
      </c>
      <c r="C845" s="98" t="s">
        <v>577</v>
      </c>
      <c r="E845" s="98" t="s">
        <v>686</v>
      </c>
      <c r="I845" s="98" t="s">
        <v>85</v>
      </c>
      <c r="J845" s="130">
        <v>38428221685</v>
      </c>
    </row>
    <row r="846" spans="2:10" s="98" customFormat="1" ht="15">
      <c r="B846" s="98" t="e">
        <f>VLOOKUP(C846,[1]!Companies[#Data],3,FALSE)</f>
        <v>#REF!</v>
      </c>
      <c r="C846" s="98" t="s">
        <v>580</v>
      </c>
      <c r="E846" s="98" t="s">
        <v>686</v>
      </c>
      <c r="I846" s="98" t="s">
        <v>85</v>
      </c>
      <c r="J846" s="130">
        <v>9049989812</v>
      </c>
    </row>
    <row r="847" spans="2:10" s="98" customFormat="1" ht="15">
      <c r="B847" s="98" t="e">
        <f>VLOOKUP(C847,[1]!Companies[#Data],3,FALSE)</f>
        <v>#REF!</v>
      </c>
      <c r="C847" s="98" t="s">
        <v>582</v>
      </c>
      <c r="E847" s="98" t="s">
        <v>686</v>
      </c>
      <c r="I847" s="98" t="s">
        <v>85</v>
      </c>
      <c r="J847" s="130">
        <v>380621210</v>
      </c>
    </row>
    <row r="848" spans="2:10" s="98" customFormat="1" ht="15">
      <c r="B848" s="98" t="e">
        <f>VLOOKUP(C848,[1]!Companies[#Data],3,FALSE)</f>
        <v>#REF!</v>
      </c>
      <c r="C848" s="98" t="s">
        <v>583</v>
      </c>
      <c r="E848" s="98" t="s">
        <v>686</v>
      </c>
      <c r="I848" s="98" t="s">
        <v>85</v>
      </c>
      <c r="J848" s="130">
        <v>380621210</v>
      </c>
    </row>
    <row r="849" spans="2:10" s="98" customFormat="1" ht="15">
      <c r="B849" s="98" t="e">
        <f>VLOOKUP(C849,[1]!Companies[#Data],3,FALSE)</f>
        <v>#REF!</v>
      </c>
      <c r="C849" s="98" t="s">
        <v>585</v>
      </c>
      <c r="E849" s="98" t="s">
        <v>686</v>
      </c>
      <c r="I849" s="98" t="s">
        <v>85</v>
      </c>
      <c r="J849" s="130">
        <v>1026000000</v>
      </c>
    </row>
    <row r="850" spans="2:10" s="98" customFormat="1" ht="15">
      <c r="B850" s="98" t="e">
        <f>VLOOKUP(C850,[1]!Companies[#Data],3,FALSE)</f>
        <v>#REF!</v>
      </c>
      <c r="C850" s="98" t="s">
        <v>587</v>
      </c>
      <c r="E850" s="98" t="s">
        <v>686</v>
      </c>
      <c r="I850" s="98" t="s">
        <v>85</v>
      </c>
      <c r="J850" s="130">
        <v>630517765</v>
      </c>
    </row>
    <row r="851" spans="2:10" s="98" customFormat="1" ht="15">
      <c r="B851" s="98" t="e">
        <f>VLOOKUP(C851,[1]!Companies[#Data],3,FALSE)</f>
        <v>#REF!</v>
      </c>
      <c r="C851" s="98" t="s">
        <v>588</v>
      </c>
      <c r="E851" s="98" t="s">
        <v>686</v>
      </c>
      <c r="I851" s="98" t="s">
        <v>85</v>
      </c>
      <c r="J851" s="130">
        <v>18688793951</v>
      </c>
    </row>
    <row r="852" spans="2:10" s="98" customFormat="1" ht="15">
      <c r="B852" s="98" t="e">
        <f>VLOOKUP(C852,[1]!Companies[#Data],3,FALSE)</f>
        <v>#REF!</v>
      </c>
      <c r="C852" s="98" t="s">
        <v>590</v>
      </c>
      <c r="E852" s="98" t="s">
        <v>686</v>
      </c>
      <c r="I852" s="98" t="s">
        <v>85</v>
      </c>
      <c r="J852" s="130">
        <v>2541397973</v>
      </c>
    </row>
    <row r="853" spans="2:10" s="98" customFormat="1" ht="15">
      <c r="B853" s="98" t="e">
        <f>VLOOKUP(C853,[1]!Companies[#Data],3,FALSE)</f>
        <v>#REF!</v>
      </c>
      <c r="C853" s="98" t="s">
        <v>591</v>
      </c>
      <c r="E853" s="98" t="s">
        <v>686</v>
      </c>
      <c r="I853" s="98" t="s">
        <v>85</v>
      </c>
      <c r="J853" s="130">
        <v>3525987981</v>
      </c>
    </row>
    <row r="854" spans="2:10" s="98" customFormat="1" ht="15">
      <c r="B854" s="98" t="e">
        <f>VLOOKUP(C854,[1]!Companies[#Data],3,FALSE)</f>
        <v>#REF!</v>
      </c>
      <c r="C854" s="98" t="s">
        <v>593</v>
      </c>
      <c r="E854" s="98" t="s">
        <v>686</v>
      </c>
      <c r="I854" s="98" t="s">
        <v>85</v>
      </c>
      <c r="J854" s="130">
        <v>459301280</v>
      </c>
    </row>
    <row r="855" spans="2:10" s="98" customFormat="1" ht="15">
      <c r="B855" s="98" t="e">
        <f>VLOOKUP(C855,[1]!Companies[#Data],3,FALSE)</f>
        <v>#REF!</v>
      </c>
      <c r="C855" s="98" t="s">
        <v>594</v>
      </c>
      <c r="E855" s="98" t="s">
        <v>686</v>
      </c>
      <c r="I855" s="98" t="s">
        <v>85</v>
      </c>
      <c r="J855" s="130">
        <v>48229044238</v>
      </c>
    </row>
    <row r="856" spans="2:10" s="98" customFormat="1" ht="15">
      <c r="B856" s="98" t="e">
        <f>VLOOKUP(C856,[1]!Companies[#Data],3,FALSE)</f>
        <v>#REF!</v>
      </c>
      <c r="C856" s="98" t="s">
        <v>598</v>
      </c>
      <c r="E856" s="98" t="s">
        <v>686</v>
      </c>
      <c r="I856" s="98" t="s">
        <v>85</v>
      </c>
      <c r="J856" s="130">
        <v>2144626248</v>
      </c>
    </row>
    <row r="857" spans="2:10" s="98" customFormat="1" ht="15">
      <c r="B857" s="98" t="e">
        <f>VLOOKUP(C857,[1]!Companies[#Data],3,FALSE)</f>
        <v>#REF!</v>
      </c>
      <c r="C857" s="98" t="s">
        <v>599</v>
      </c>
      <c r="E857" s="98" t="s">
        <v>686</v>
      </c>
      <c r="I857" s="98" t="s">
        <v>85</v>
      </c>
      <c r="J857" s="130">
        <v>2454905217</v>
      </c>
    </row>
    <row r="858" spans="2:10" s="98" customFormat="1" ht="15">
      <c r="B858" s="98" t="e">
        <f>VLOOKUP(C858,[1]!Companies[#Data],3,FALSE)</f>
        <v>#REF!</v>
      </c>
      <c r="C858" s="98" t="s">
        <v>601</v>
      </c>
      <c r="E858" s="98" t="s">
        <v>686</v>
      </c>
      <c r="I858" s="98" t="s">
        <v>85</v>
      </c>
      <c r="J858" s="130">
        <v>780966472</v>
      </c>
    </row>
    <row r="859" spans="2:10" s="98" customFormat="1" ht="15">
      <c r="B859" s="98" t="e">
        <f>VLOOKUP(C859,[1]!Companies[#Data],3,FALSE)</f>
        <v>#REF!</v>
      </c>
      <c r="C859" s="98" t="s">
        <v>602</v>
      </c>
      <c r="E859" s="98" t="s">
        <v>686</v>
      </c>
      <c r="I859" s="98" t="s">
        <v>85</v>
      </c>
      <c r="J859" s="130">
        <v>12496860935</v>
      </c>
    </row>
    <row r="860" spans="2:10" s="98" customFormat="1" ht="15">
      <c r="B860" s="98" t="e">
        <f>VLOOKUP(C860,[1]!Companies[#Data],3,FALSE)</f>
        <v>#REF!</v>
      </c>
      <c r="C860" s="98" t="s">
        <v>604</v>
      </c>
      <c r="E860" s="98" t="s">
        <v>686</v>
      </c>
      <c r="I860" s="98" t="s">
        <v>85</v>
      </c>
      <c r="J860" s="130">
        <v>7174635689</v>
      </c>
    </row>
    <row r="861" spans="2:10" s="98" customFormat="1" ht="15">
      <c r="B861" s="98" t="e">
        <f>VLOOKUP(C861,[1]!Companies[#Data],3,FALSE)</f>
        <v>#REF!</v>
      </c>
      <c r="C861" s="98" t="s">
        <v>606</v>
      </c>
      <c r="E861" s="98" t="s">
        <v>686</v>
      </c>
      <c r="I861" s="98" t="s">
        <v>85</v>
      </c>
      <c r="J861" s="130">
        <v>6223394532</v>
      </c>
    </row>
    <row r="862" spans="2:10" s="98" customFormat="1" ht="15">
      <c r="B862" s="98" t="e">
        <f>VLOOKUP(C862,[1]!Companies[#Data],3,FALSE)</f>
        <v>#REF!</v>
      </c>
      <c r="C862" s="98" t="s">
        <v>608</v>
      </c>
      <c r="E862" s="98" t="s">
        <v>686</v>
      </c>
      <c r="I862" s="98" t="s">
        <v>85</v>
      </c>
      <c r="J862" s="130">
        <v>14864008635</v>
      </c>
    </row>
    <row r="863" spans="2:10" s="98" customFormat="1" ht="15">
      <c r="B863" s="98" t="e">
        <f>VLOOKUP(C863,[1]!Companies[#Data],3,FALSE)</f>
        <v>#REF!</v>
      </c>
      <c r="C863" s="98" t="s">
        <v>610</v>
      </c>
      <c r="E863" s="98" t="s">
        <v>686</v>
      </c>
      <c r="I863" s="98" t="s">
        <v>85</v>
      </c>
      <c r="J863" s="130">
        <v>13049239259</v>
      </c>
    </row>
    <row r="864" spans="2:10" s="98" customFormat="1" ht="15">
      <c r="B864" s="98" t="e">
        <f>VLOOKUP(C864,[1]!Companies[#Data],3,FALSE)</f>
        <v>#REF!</v>
      </c>
      <c r="C864" s="98" t="s">
        <v>612</v>
      </c>
      <c r="E864" s="98" t="s">
        <v>686</v>
      </c>
      <c r="I864" s="98" t="s">
        <v>85</v>
      </c>
      <c r="J864" s="130">
        <v>1950578174</v>
      </c>
    </row>
    <row r="865" spans="2:10" s="98" customFormat="1" ht="15">
      <c r="B865" s="98" t="e">
        <f>VLOOKUP(C865,[1]!Companies[#Data],3,FALSE)</f>
        <v>#REF!</v>
      </c>
      <c r="C865" s="98" t="s">
        <v>614</v>
      </c>
      <c r="E865" s="98" t="s">
        <v>686</v>
      </c>
      <c r="I865" s="98" t="s">
        <v>85</v>
      </c>
      <c r="J865" s="130">
        <v>1295223472</v>
      </c>
    </row>
    <row r="866" spans="2:10" s="98" customFormat="1" ht="15">
      <c r="B866" s="98" t="e">
        <f>VLOOKUP(C866,[1]!Companies[#Data],3,FALSE)</f>
        <v>#REF!</v>
      </c>
      <c r="C866" s="98" t="s">
        <v>617</v>
      </c>
      <c r="E866" s="98" t="s">
        <v>686</v>
      </c>
      <c r="I866" s="98" t="s">
        <v>85</v>
      </c>
      <c r="J866" s="130">
        <v>2943176117</v>
      </c>
    </row>
    <row r="867" spans="2:10" s="98" customFormat="1" ht="15">
      <c r="B867" s="98" t="e">
        <f>VLOOKUP(C867,[1]!Companies[#Data],3,FALSE)</f>
        <v>#REF!</v>
      </c>
      <c r="C867" s="98" t="s">
        <v>621</v>
      </c>
      <c r="E867" s="98" t="s">
        <v>686</v>
      </c>
      <c r="I867" s="98" t="s">
        <v>85</v>
      </c>
      <c r="J867" s="130">
        <v>2653626991</v>
      </c>
    </row>
    <row r="868" spans="2:10" s="98" customFormat="1" ht="15">
      <c r="B868" s="98" t="e">
        <f>VLOOKUP(C868,[1]!Companies[#Data],3,FALSE)</f>
        <v>#REF!</v>
      </c>
      <c r="C868" s="98" t="s">
        <v>622</v>
      </c>
      <c r="E868" s="98" t="s">
        <v>686</v>
      </c>
      <c r="I868" s="98" t="s">
        <v>85</v>
      </c>
      <c r="J868" s="130">
        <v>2562721371</v>
      </c>
    </row>
    <row r="869" spans="2:10" s="98" customFormat="1" ht="15">
      <c r="B869" s="98" t="e">
        <f>VLOOKUP(C869,[1]!Companies[#Data],3,FALSE)</f>
        <v>#REF!</v>
      </c>
      <c r="C869" s="98" t="s">
        <v>623</v>
      </c>
      <c r="E869" s="98" t="s">
        <v>686</v>
      </c>
      <c r="I869" s="98" t="s">
        <v>85</v>
      </c>
      <c r="J869" s="130">
        <v>1861589934</v>
      </c>
    </row>
    <row r="870" spans="2:10" s="98" customFormat="1" ht="15">
      <c r="B870" s="98" t="e">
        <f>VLOOKUP(C870,[1]!Companies[#Data],3,FALSE)</f>
        <v>#REF!</v>
      </c>
      <c r="C870" s="98" t="s">
        <v>624</v>
      </c>
      <c r="E870" s="98" t="s">
        <v>686</v>
      </c>
      <c r="I870" s="98" t="s">
        <v>85</v>
      </c>
      <c r="J870" s="130">
        <v>20409535701</v>
      </c>
    </row>
    <row r="871" spans="2:10" s="98" customFormat="1" ht="15">
      <c r="B871" s="98" t="e">
        <f>VLOOKUP(C871,[1]!Companies[#Data],3,FALSE)</f>
        <v>#REF!</v>
      </c>
      <c r="C871" s="98" t="s">
        <v>626</v>
      </c>
      <c r="E871" s="98" t="s">
        <v>686</v>
      </c>
      <c r="I871" s="98" t="s">
        <v>85</v>
      </c>
      <c r="J871" s="130">
        <v>8098491300</v>
      </c>
    </row>
    <row r="872" spans="2:10" s="98" customFormat="1" ht="15">
      <c r="B872" s="98" t="e">
        <f>VLOOKUP(C872,[1]!Companies[#Data],3,FALSE)</f>
        <v>#REF!</v>
      </c>
      <c r="C872" s="98" t="s">
        <v>627</v>
      </c>
      <c r="E872" s="98" t="s">
        <v>686</v>
      </c>
      <c r="I872" s="98" t="s">
        <v>85</v>
      </c>
      <c r="J872" s="130">
        <v>66021256923</v>
      </c>
    </row>
    <row r="873" spans="2:10" s="98" customFormat="1" ht="15">
      <c r="B873" s="98" t="e">
        <f>VLOOKUP(C873,[1]!Companies[#Data],3,FALSE)</f>
        <v>#REF!</v>
      </c>
      <c r="C873" s="98" t="s">
        <v>630</v>
      </c>
      <c r="E873" s="98" t="s">
        <v>686</v>
      </c>
      <c r="I873" s="98" t="s">
        <v>85</v>
      </c>
      <c r="J873" s="130">
        <v>3518970387</v>
      </c>
    </row>
    <row r="874" spans="2:10" s="98" customFormat="1" ht="15">
      <c r="B874" s="98" t="e">
        <f>VLOOKUP(C874,[1]!Companies[#Data],3,FALSE)</f>
        <v>#REF!</v>
      </c>
      <c r="C874" s="98" t="s">
        <v>631</v>
      </c>
      <c r="E874" s="98" t="s">
        <v>686</v>
      </c>
      <c r="I874" s="98" t="s">
        <v>85</v>
      </c>
      <c r="J874" s="130">
        <v>11372920480</v>
      </c>
    </row>
    <row r="875" spans="2:10" s="98" customFormat="1" ht="15">
      <c r="B875" s="98" t="e">
        <f>VLOOKUP(C875,[1]!Companies[#Data],3,FALSE)</f>
        <v>#REF!</v>
      </c>
      <c r="C875" s="98" t="s">
        <v>632</v>
      </c>
      <c r="E875" s="98" t="s">
        <v>686</v>
      </c>
      <c r="I875" s="98" t="s">
        <v>85</v>
      </c>
      <c r="J875" s="130">
        <v>150084382</v>
      </c>
    </row>
    <row r="876" spans="2:10" s="98" customFormat="1" ht="15">
      <c r="B876" s="98" t="e">
        <f>VLOOKUP(C876,[1]!Companies[#Data],3,FALSE)</f>
        <v>#REF!</v>
      </c>
      <c r="C876" s="98" t="s">
        <v>633</v>
      </c>
      <c r="E876" s="98" t="s">
        <v>686</v>
      </c>
      <c r="I876" s="98" t="s">
        <v>85</v>
      </c>
      <c r="J876" s="130">
        <v>457327450</v>
      </c>
    </row>
    <row r="877" spans="2:10" s="98" customFormat="1" ht="15">
      <c r="B877" s="98" t="e">
        <f>VLOOKUP(C877,[1]!Companies[#Data],3,FALSE)</f>
        <v>#REF!</v>
      </c>
      <c r="C877" s="98" t="s">
        <v>634</v>
      </c>
      <c r="E877" s="98" t="s">
        <v>686</v>
      </c>
      <c r="I877" s="98" t="s">
        <v>85</v>
      </c>
      <c r="J877" s="130">
        <v>577000000</v>
      </c>
    </row>
    <row r="878" spans="2:10" s="98" customFormat="1" ht="15">
      <c r="B878" s="98" t="e">
        <f>VLOOKUP(C878,[1]!Companies[#Data],3,FALSE)</f>
        <v>#REF!</v>
      </c>
      <c r="C878" s="98" t="s">
        <v>637</v>
      </c>
      <c r="E878" s="98" t="s">
        <v>686</v>
      </c>
      <c r="I878" s="98" t="s">
        <v>85</v>
      </c>
      <c r="J878" s="130">
        <v>128580000</v>
      </c>
    </row>
    <row r="879" spans="2:10" s="98" customFormat="1" ht="15">
      <c r="B879" s="98" t="e">
        <f>VLOOKUP(C879,[1]!Companies[#Data],3,FALSE)</f>
        <v>#REF!</v>
      </c>
      <c r="C879" s="98" t="s">
        <v>638</v>
      </c>
      <c r="E879" s="98" t="s">
        <v>686</v>
      </c>
      <c r="I879" s="98" t="s">
        <v>85</v>
      </c>
      <c r="J879" s="130">
        <v>1077931297</v>
      </c>
    </row>
    <row r="880" spans="2:10" s="98" customFormat="1" ht="15">
      <c r="B880" s="98" t="e">
        <f>VLOOKUP(C880,[1]!Companies[#Data],3,FALSE)</f>
        <v>#REF!</v>
      </c>
      <c r="C880" s="98" t="s">
        <v>639</v>
      </c>
      <c r="E880" s="98" t="s">
        <v>686</v>
      </c>
      <c r="I880" s="98" t="s">
        <v>85</v>
      </c>
      <c r="J880" s="130">
        <v>21492742659</v>
      </c>
    </row>
    <row r="881" spans="2:10" s="98" customFormat="1" ht="15">
      <c r="B881" s="98" t="e">
        <f>VLOOKUP(C881,[1]!Companies[#Data],3,FALSE)</f>
        <v>#REF!</v>
      </c>
      <c r="C881" s="98" t="s">
        <v>640</v>
      </c>
      <c r="E881" s="98" t="s">
        <v>686</v>
      </c>
      <c r="I881" s="98" t="s">
        <v>85</v>
      </c>
      <c r="J881" s="130">
        <v>989600744</v>
      </c>
    </row>
    <row r="882" spans="2:10" s="98" customFormat="1" ht="15">
      <c r="B882" s="98" t="e">
        <f>VLOOKUP(C882,[1]!Companies[#Data],3,FALSE)</f>
        <v>#REF!</v>
      </c>
      <c r="C882" s="98" t="s">
        <v>642</v>
      </c>
      <c r="E882" s="98" t="s">
        <v>686</v>
      </c>
      <c r="I882" s="98" t="s">
        <v>85</v>
      </c>
      <c r="J882" s="130">
        <v>150736300</v>
      </c>
    </row>
    <row r="883" spans="2:10" s="98" customFormat="1" ht="15">
      <c r="B883" s="98" t="e">
        <f>VLOOKUP(C883,[1]!Companies[#Data],3,FALSE)</f>
        <v>#REF!</v>
      </c>
      <c r="C883" s="98" t="s">
        <v>644</v>
      </c>
      <c r="E883" s="98" t="s">
        <v>686</v>
      </c>
      <c r="I883" s="98" t="s">
        <v>85</v>
      </c>
      <c r="J883" s="130">
        <v>5075083667</v>
      </c>
    </row>
    <row r="884" spans="2:10" s="98" customFormat="1" ht="15">
      <c r="B884" s="98" t="e">
        <f>VLOOKUP(C884,[1]!Companies[#Data],3,FALSE)</f>
        <v>#REF!</v>
      </c>
      <c r="C884" s="98" t="s">
        <v>551</v>
      </c>
      <c r="E884" s="98" t="s">
        <v>686</v>
      </c>
      <c r="I884" s="98" t="s">
        <v>279</v>
      </c>
      <c r="J884" s="130">
        <v>37547</v>
      </c>
    </row>
    <row r="885" spans="2:10" s="98" customFormat="1" ht="15">
      <c r="B885" s="98" t="e">
        <f>VLOOKUP(C885,[1]!Companies[#Data],3,FALSE)</f>
        <v>#REF!</v>
      </c>
      <c r="C885" s="98" t="s">
        <v>558</v>
      </c>
      <c r="E885" s="98" t="s">
        <v>686</v>
      </c>
      <c r="I885" s="98" t="s">
        <v>279</v>
      </c>
      <c r="J885" s="130">
        <v>534736</v>
      </c>
    </row>
    <row r="886" spans="2:10" s="98" customFormat="1" ht="15">
      <c r="B886" s="98" t="e">
        <f>VLOOKUP(C886,[1]!Companies[#Data],3,FALSE)</f>
        <v>#REF!</v>
      </c>
      <c r="C886" s="98" t="s">
        <v>567</v>
      </c>
      <c r="E886" s="98" t="s">
        <v>686</v>
      </c>
      <c r="I886" s="98" t="s">
        <v>279</v>
      </c>
      <c r="J886" s="130">
        <v>3504503</v>
      </c>
    </row>
    <row r="887" spans="2:10" s="98" customFormat="1" ht="15">
      <c r="B887" s="98" t="e">
        <f>VLOOKUP(C887,[1]!Companies[#Data],3,FALSE)</f>
        <v>#REF!</v>
      </c>
      <c r="C887" s="98" t="s">
        <v>584</v>
      </c>
      <c r="E887" s="98" t="s">
        <v>686</v>
      </c>
      <c r="I887" s="98" t="s">
        <v>279</v>
      </c>
      <c r="J887" s="130">
        <v>122336</v>
      </c>
    </row>
    <row r="888" spans="2:10" s="98" customFormat="1" ht="15">
      <c r="B888" s="98" t="e">
        <f>VLOOKUP(C888,[1]!Companies[#Data],3,FALSE)</f>
        <v>#REF!</v>
      </c>
      <c r="C888" s="98" t="s">
        <v>591</v>
      </c>
      <c r="E888" s="98" t="s">
        <v>686</v>
      </c>
      <c r="I888" s="98" t="s">
        <v>279</v>
      </c>
      <c r="J888" s="130">
        <v>247108</v>
      </c>
    </row>
    <row r="889" spans="2:10" s="98" customFormat="1" ht="15">
      <c r="B889" s="98" t="e">
        <f>VLOOKUP(C889,[1]!Companies[#Data],3,FALSE)</f>
        <v>#REF!</v>
      </c>
      <c r="C889" s="98" t="s">
        <v>609</v>
      </c>
      <c r="E889" s="98" t="s">
        <v>686</v>
      </c>
      <c r="I889" s="98" t="s">
        <v>279</v>
      </c>
      <c r="J889" s="130">
        <v>686024</v>
      </c>
    </row>
    <row r="890" spans="2:10" s="98" customFormat="1" ht="15">
      <c r="B890" s="98" t="e">
        <f>VLOOKUP(C890,[1]!Companies[#Data],3,FALSE)</f>
        <v>#REF!</v>
      </c>
      <c r="C890" s="98" t="s">
        <v>617</v>
      </c>
      <c r="E890" s="98" t="s">
        <v>686</v>
      </c>
      <c r="I890" s="98" t="s">
        <v>279</v>
      </c>
      <c r="J890" s="130">
        <v>2943176117</v>
      </c>
    </row>
    <row r="891" spans="2:10" s="98" customFormat="1" ht="15">
      <c r="B891" s="98" t="e">
        <f>VLOOKUP(C891,[1]!Companies[#Data],3,FALSE)</f>
        <v>#REF!</v>
      </c>
      <c r="C891" s="98" t="s">
        <v>619</v>
      </c>
      <c r="E891" s="98" t="s">
        <v>686</v>
      </c>
      <c r="I891" s="98" t="s">
        <v>279</v>
      </c>
      <c r="J891" s="130">
        <v>189916</v>
      </c>
    </row>
    <row r="892" spans="2:10" s="98" customFormat="1" ht="15">
      <c r="B892" s="98" t="e">
        <f>VLOOKUP(C892,[1]!Companies[#Data],3,FALSE)</f>
        <v>#REF!</v>
      </c>
      <c r="C892" s="98" t="s">
        <v>627</v>
      </c>
      <c r="E892" s="98" t="s">
        <v>686</v>
      </c>
      <c r="I892" s="98" t="s">
        <v>279</v>
      </c>
      <c r="J892" s="130">
        <v>4626898</v>
      </c>
    </row>
    <row r="893" spans="2:10" s="98" customFormat="1" ht="15">
      <c r="B893" s="98" t="e">
        <f>VLOOKUP(C893,[1]!Companies[#Data],3,FALSE)</f>
        <v>#REF!</v>
      </c>
      <c r="C893" s="98" t="s">
        <v>633</v>
      </c>
      <c r="E893" s="98" t="s">
        <v>686</v>
      </c>
      <c r="I893" s="98" t="s">
        <v>279</v>
      </c>
      <c r="J893" s="130">
        <v>32050</v>
      </c>
    </row>
    <row r="894" spans="2:10" s="98" customFormat="1" ht="15">
      <c r="B894" s="98" t="e">
        <f>VLOOKUP(C894,[1]!Companies[#Data],3,FALSE)</f>
        <v>#REF!</v>
      </c>
      <c r="C894" s="98" t="s">
        <v>532</v>
      </c>
      <c r="E894" s="98" t="s">
        <v>687</v>
      </c>
      <c r="I894" s="98" t="s">
        <v>85</v>
      </c>
      <c r="J894" s="130">
        <v>635409354</v>
      </c>
    </row>
    <row r="895" spans="2:10" s="98" customFormat="1" ht="15">
      <c r="B895" s="98" t="e">
        <f>VLOOKUP(C895,[1]!Companies[#Data],3,FALSE)</f>
        <v>#REF!</v>
      </c>
      <c r="C895" s="98" t="s">
        <v>534</v>
      </c>
      <c r="E895" s="98" t="s">
        <v>687</v>
      </c>
      <c r="I895" s="98" t="s">
        <v>85</v>
      </c>
      <c r="J895" s="130">
        <v>10513307662</v>
      </c>
    </row>
    <row r="896" spans="2:10" s="98" customFormat="1" ht="15">
      <c r="B896" s="98" t="e">
        <f>VLOOKUP(C896,[1]!Companies[#Data],3,FALSE)</f>
        <v>#REF!</v>
      </c>
      <c r="C896" s="98" t="s">
        <v>536</v>
      </c>
      <c r="E896" s="98" t="s">
        <v>687</v>
      </c>
      <c r="I896" s="98" t="s">
        <v>85</v>
      </c>
      <c r="J896" s="130">
        <v>86172222559</v>
      </c>
    </row>
    <row r="897" spans="2:10" s="98" customFormat="1" ht="15">
      <c r="B897" s="98" t="e">
        <f>VLOOKUP(C897,[1]!Companies[#Data],3,FALSE)</f>
        <v>#REF!</v>
      </c>
      <c r="C897" s="98" t="s">
        <v>539</v>
      </c>
      <c r="E897" s="98" t="s">
        <v>687</v>
      </c>
      <c r="I897" s="98" t="s">
        <v>85</v>
      </c>
      <c r="J897" s="130">
        <v>10513307662</v>
      </c>
    </row>
    <row r="898" spans="2:10" s="98" customFormat="1" ht="15">
      <c r="B898" s="98" t="e">
        <f>VLOOKUP(C898,[1]!Companies[#Data],3,FALSE)</f>
        <v>#REF!</v>
      </c>
      <c r="C898" s="98" t="s">
        <v>543</v>
      </c>
      <c r="E898" s="98" t="s">
        <v>687</v>
      </c>
      <c r="I898" s="98" t="s">
        <v>85</v>
      </c>
      <c r="J898" s="130">
        <v>28125535065</v>
      </c>
    </row>
    <row r="899" spans="2:10" s="98" customFormat="1" ht="15">
      <c r="B899" s="98" t="e">
        <f>VLOOKUP(C899,[1]!Companies[#Data],3,FALSE)</f>
        <v>#REF!</v>
      </c>
      <c r="C899" s="98" t="s">
        <v>545</v>
      </c>
      <c r="E899" s="98" t="s">
        <v>687</v>
      </c>
      <c r="I899" s="98" t="s">
        <v>85</v>
      </c>
      <c r="J899" s="130">
        <v>694167341</v>
      </c>
    </row>
    <row r="900" spans="2:10" s="98" customFormat="1" ht="15">
      <c r="B900" s="98" t="e">
        <f>VLOOKUP(C900,[1]!Companies[#Data],3,FALSE)</f>
        <v>#REF!</v>
      </c>
      <c r="C900" s="98" t="s">
        <v>546</v>
      </c>
      <c r="E900" s="98" t="s">
        <v>687</v>
      </c>
      <c r="I900" s="98" t="s">
        <v>85</v>
      </c>
      <c r="J900" s="130">
        <v>22268095238</v>
      </c>
    </row>
    <row r="901" spans="2:10" s="98" customFormat="1" ht="15">
      <c r="B901" s="98" t="e">
        <f>VLOOKUP(C901,[1]!Companies[#Data],3,FALSE)</f>
        <v>#REF!</v>
      </c>
      <c r="C901" s="98" t="s">
        <v>547</v>
      </c>
      <c r="E901" s="98" t="s">
        <v>687</v>
      </c>
      <c r="I901" s="98" t="s">
        <v>85</v>
      </c>
      <c r="J901" s="130">
        <v>2310472775</v>
      </c>
    </row>
    <row r="902" spans="2:10" s="98" customFormat="1" ht="15">
      <c r="B902" s="98" t="e">
        <f>VLOOKUP(C902,[1]!Companies[#Data],3,FALSE)</f>
        <v>#REF!</v>
      </c>
      <c r="C902" s="98" t="s">
        <v>548</v>
      </c>
      <c r="E902" s="98" t="s">
        <v>687</v>
      </c>
      <c r="I902" s="98" t="s">
        <v>85</v>
      </c>
      <c r="J902" s="130">
        <v>18520582275</v>
      </c>
    </row>
    <row r="903" spans="2:10" s="98" customFormat="1" ht="15">
      <c r="B903" s="98" t="e">
        <f>VLOOKUP(C903,[1]!Companies[#Data],3,FALSE)</f>
        <v>#REF!</v>
      </c>
      <c r="C903" s="98" t="s">
        <v>551</v>
      </c>
      <c r="E903" s="98" t="s">
        <v>687</v>
      </c>
      <c r="I903" s="98" t="s">
        <v>85</v>
      </c>
      <c r="J903" s="130">
        <v>4718250830</v>
      </c>
    </row>
    <row r="904" spans="2:10" s="98" customFormat="1" ht="15">
      <c r="B904" s="98" t="e">
        <f>VLOOKUP(C904,[1]!Companies[#Data],3,FALSE)</f>
        <v>#REF!</v>
      </c>
      <c r="C904" s="98" t="s">
        <v>553</v>
      </c>
      <c r="E904" s="98" t="s">
        <v>687</v>
      </c>
      <c r="I904" s="98" t="s">
        <v>85</v>
      </c>
      <c r="J904" s="130">
        <v>93812343042</v>
      </c>
    </row>
    <row r="905" spans="2:10" s="98" customFormat="1" ht="15">
      <c r="B905" s="98" t="e">
        <f>VLOOKUP(C905,[1]!Companies[#Data],3,FALSE)</f>
        <v>#REF!</v>
      </c>
      <c r="C905" s="98" t="s">
        <v>556</v>
      </c>
      <c r="E905" s="98" t="s">
        <v>687</v>
      </c>
      <c r="I905" s="98" t="s">
        <v>85</v>
      </c>
      <c r="J905" s="130">
        <v>1116592000</v>
      </c>
    </row>
    <row r="906" spans="2:10" s="98" customFormat="1" ht="15">
      <c r="B906" s="98" t="e">
        <f>VLOOKUP(C906,[1]!Companies[#Data],3,FALSE)</f>
        <v>#REF!</v>
      </c>
      <c r="C906" s="98" t="s">
        <v>561</v>
      </c>
      <c r="E906" s="98" t="s">
        <v>687</v>
      </c>
      <c r="I906" s="98" t="s">
        <v>85</v>
      </c>
      <c r="J906" s="130">
        <v>5832000000</v>
      </c>
    </row>
    <row r="907" spans="2:10" s="98" customFormat="1" ht="15">
      <c r="B907" s="98" t="e">
        <f>VLOOKUP(C907,[1]!Companies[#Data],3,FALSE)</f>
        <v>#REF!</v>
      </c>
      <c r="C907" s="98" t="s">
        <v>565</v>
      </c>
      <c r="E907" s="98" t="s">
        <v>687</v>
      </c>
      <c r="I907" s="98" t="s">
        <v>85</v>
      </c>
      <c r="J907" s="130">
        <v>3599322893</v>
      </c>
    </row>
    <row r="908" spans="2:10" s="98" customFormat="1" ht="15">
      <c r="B908" s="98" t="e">
        <f>VLOOKUP(C908,[1]!Companies[#Data],3,FALSE)</f>
        <v>#REF!</v>
      </c>
      <c r="C908" s="98" t="s">
        <v>569</v>
      </c>
      <c r="E908" s="98" t="s">
        <v>687</v>
      </c>
      <c r="I908" s="98" t="s">
        <v>85</v>
      </c>
      <c r="J908" s="130">
        <v>984109615</v>
      </c>
    </row>
    <row r="909" spans="2:10" s="98" customFormat="1" ht="15">
      <c r="B909" s="98" t="e">
        <f>VLOOKUP(C909,[1]!Companies[#Data],3,FALSE)</f>
        <v>#REF!</v>
      </c>
      <c r="C909" s="98" t="s">
        <v>571</v>
      </c>
      <c r="E909" s="98" t="s">
        <v>687</v>
      </c>
      <c r="I909" s="98" t="s">
        <v>85</v>
      </c>
      <c r="J909" s="130">
        <v>495333000</v>
      </c>
    </row>
    <row r="910" spans="2:10" s="98" customFormat="1" ht="15">
      <c r="B910" s="98" t="e">
        <f>VLOOKUP(C910,[1]!Companies[#Data],3,FALSE)</f>
        <v>#REF!</v>
      </c>
      <c r="C910" s="98" t="s">
        <v>573</v>
      </c>
      <c r="E910" s="98" t="s">
        <v>687</v>
      </c>
      <c r="I910" s="98" t="s">
        <v>85</v>
      </c>
      <c r="J910" s="130">
        <v>1302775000</v>
      </c>
    </row>
    <row r="911" spans="2:10" s="98" customFormat="1" ht="15">
      <c r="B911" s="98" t="e">
        <f>VLOOKUP(C911,[1]!Companies[#Data],3,FALSE)</f>
        <v>#REF!</v>
      </c>
      <c r="C911" s="98" t="s">
        <v>575</v>
      </c>
      <c r="E911" s="98" t="s">
        <v>687</v>
      </c>
      <c r="I911" s="98" t="s">
        <v>85</v>
      </c>
      <c r="J911" s="130">
        <v>8063126584</v>
      </c>
    </row>
    <row r="912" spans="2:10" s="98" customFormat="1" ht="15">
      <c r="B912" s="98" t="e">
        <f>VLOOKUP(C912,[1]!Companies[#Data],3,FALSE)</f>
        <v>#REF!</v>
      </c>
      <c r="C912" s="98" t="s">
        <v>576</v>
      </c>
      <c r="E912" s="98" t="s">
        <v>687</v>
      </c>
      <c r="I912" s="98" t="s">
        <v>85</v>
      </c>
      <c r="J912" s="130">
        <v>2051263500</v>
      </c>
    </row>
    <row r="913" spans="2:10" s="98" customFormat="1" ht="15">
      <c r="B913" s="98" t="e">
        <f>VLOOKUP(C913,[1]!Companies[#Data],3,FALSE)</f>
        <v>#REF!</v>
      </c>
      <c r="C913" s="98" t="s">
        <v>580</v>
      </c>
      <c r="E913" s="98" t="s">
        <v>687</v>
      </c>
      <c r="I913" s="98" t="s">
        <v>85</v>
      </c>
      <c r="J913" s="130">
        <v>17128575976</v>
      </c>
    </row>
    <row r="914" spans="2:10" s="98" customFormat="1" ht="15">
      <c r="B914" s="98" t="e">
        <f>VLOOKUP(C914,[1]!Companies[#Data],3,FALSE)</f>
        <v>#REF!</v>
      </c>
      <c r="C914" s="98" t="s">
        <v>582</v>
      </c>
      <c r="E914" s="98" t="s">
        <v>687</v>
      </c>
      <c r="I914" s="98" t="s">
        <v>85</v>
      </c>
      <c r="J914" s="130">
        <v>384090200</v>
      </c>
    </row>
    <row r="915" spans="2:10" s="98" customFormat="1" ht="15">
      <c r="B915" s="98" t="e">
        <f>VLOOKUP(C915,[1]!Companies[#Data],3,FALSE)</f>
        <v>#REF!</v>
      </c>
      <c r="C915" s="98" t="s">
        <v>587</v>
      </c>
      <c r="E915" s="98" t="s">
        <v>687</v>
      </c>
      <c r="I915" s="98" t="s">
        <v>85</v>
      </c>
      <c r="J915" s="130">
        <v>503827600</v>
      </c>
    </row>
    <row r="916" spans="2:10" s="98" customFormat="1" ht="15">
      <c r="B916" s="98" t="e">
        <f>VLOOKUP(C916,[1]!Companies[#Data],3,FALSE)</f>
        <v>#REF!</v>
      </c>
      <c r="C916" s="98" t="s">
        <v>588</v>
      </c>
      <c r="E916" s="98" t="s">
        <v>687</v>
      </c>
      <c r="I916" s="98" t="s">
        <v>85</v>
      </c>
      <c r="J916" s="130">
        <v>1088765724</v>
      </c>
    </row>
    <row r="917" spans="2:10" s="98" customFormat="1" ht="15">
      <c r="B917" s="98" t="e">
        <f>VLOOKUP(C917,[1]!Companies[#Data],3,FALSE)</f>
        <v>#REF!</v>
      </c>
      <c r="C917" s="98" t="s">
        <v>591</v>
      </c>
      <c r="E917" s="98" t="s">
        <v>687</v>
      </c>
      <c r="I917" s="98" t="s">
        <v>85</v>
      </c>
      <c r="J917" s="130">
        <v>118690000</v>
      </c>
    </row>
    <row r="918" spans="2:10" s="98" customFormat="1" ht="15">
      <c r="B918" s="98" t="e">
        <f>VLOOKUP(C918,[1]!Companies[#Data],3,FALSE)</f>
        <v>#REF!</v>
      </c>
      <c r="C918" s="98" t="s">
        <v>593</v>
      </c>
      <c r="E918" s="98" t="s">
        <v>687</v>
      </c>
      <c r="I918" s="98" t="s">
        <v>85</v>
      </c>
      <c r="J918" s="130">
        <v>272400000</v>
      </c>
    </row>
    <row r="919" spans="2:10" s="98" customFormat="1" ht="15">
      <c r="B919" s="98" t="e">
        <f>VLOOKUP(C919,[1]!Companies[#Data],3,FALSE)</f>
        <v>#REF!</v>
      </c>
      <c r="C919" s="98" t="s">
        <v>596</v>
      </c>
      <c r="E919" s="98" t="s">
        <v>687</v>
      </c>
      <c r="I919" s="98" t="s">
        <v>85</v>
      </c>
      <c r="J919" s="130">
        <v>15564600</v>
      </c>
    </row>
    <row r="920" spans="2:10" s="98" customFormat="1" ht="15">
      <c r="B920" s="98" t="e">
        <f>VLOOKUP(C920,[1]!Companies[#Data],3,FALSE)</f>
        <v>#REF!</v>
      </c>
      <c r="C920" s="98" t="s">
        <v>598</v>
      </c>
      <c r="E920" s="98" t="s">
        <v>687</v>
      </c>
      <c r="I920" s="98" t="s">
        <v>85</v>
      </c>
      <c r="J920" s="130">
        <v>261890000</v>
      </c>
    </row>
    <row r="921" spans="2:10" s="98" customFormat="1" ht="15">
      <c r="B921" s="98" t="e">
        <f>VLOOKUP(C921,[1]!Companies[#Data],3,FALSE)</f>
        <v>#REF!</v>
      </c>
      <c r="C921" s="98" t="s">
        <v>606</v>
      </c>
      <c r="E921" s="98" t="s">
        <v>687</v>
      </c>
      <c r="I921" s="98" t="s">
        <v>85</v>
      </c>
      <c r="J921" s="130">
        <v>1199883286</v>
      </c>
    </row>
    <row r="922" spans="2:10" s="98" customFormat="1" ht="15">
      <c r="B922" s="98" t="e">
        <f>VLOOKUP(C922,[1]!Companies[#Data],3,FALSE)</f>
        <v>#REF!</v>
      </c>
      <c r="C922" s="98" t="s">
        <v>608</v>
      </c>
      <c r="E922" s="98" t="s">
        <v>687</v>
      </c>
      <c r="I922" s="98" t="s">
        <v>85</v>
      </c>
      <c r="J922" s="130">
        <v>507411272</v>
      </c>
    </row>
    <row r="923" spans="2:10" s="98" customFormat="1" ht="15">
      <c r="B923" s="98" t="e">
        <f>VLOOKUP(C923,[1]!Companies[#Data],3,FALSE)</f>
        <v>#REF!</v>
      </c>
      <c r="C923" s="98" t="s">
        <v>610</v>
      </c>
      <c r="E923" s="98" t="s">
        <v>687</v>
      </c>
      <c r="I923" s="98" t="s">
        <v>85</v>
      </c>
      <c r="J923" s="130">
        <v>2177230051</v>
      </c>
    </row>
    <row r="924" spans="2:10" s="98" customFormat="1" ht="15">
      <c r="B924" s="98" t="e">
        <f>VLOOKUP(C924,[1]!Companies[#Data],3,FALSE)</f>
        <v>#REF!</v>
      </c>
      <c r="C924" s="98" t="s">
        <v>612</v>
      </c>
      <c r="E924" s="98" t="s">
        <v>687</v>
      </c>
      <c r="I924" s="98" t="s">
        <v>85</v>
      </c>
      <c r="J924" s="130">
        <v>728753000</v>
      </c>
    </row>
    <row r="925" spans="2:10" s="98" customFormat="1" ht="15">
      <c r="B925" s="98" t="e">
        <f>VLOOKUP(C925,[1]!Companies[#Data],3,FALSE)</f>
        <v>#REF!</v>
      </c>
      <c r="C925" s="98" t="s">
        <v>614</v>
      </c>
      <c r="E925" s="98" t="s">
        <v>687</v>
      </c>
      <c r="I925" s="98" t="s">
        <v>85</v>
      </c>
      <c r="J925" s="130">
        <v>1366252000</v>
      </c>
    </row>
    <row r="926" spans="2:10" s="98" customFormat="1" ht="15">
      <c r="B926" s="98" t="e">
        <f>VLOOKUP(C926,[1]!Companies[#Data],3,FALSE)</f>
        <v>#REF!</v>
      </c>
      <c r="C926" s="98" t="s">
        <v>617</v>
      </c>
      <c r="E926" s="98" t="s">
        <v>687</v>
      </c>
      <c r="I926" s="98" t="s">
        <v>85</v>
      </c>
      <c r="J926" s="130">
        <v>449600000</v>
      </c>
    </row>
    <row r="927" spans="2:10" s="98" customFormat="1" ht="15">
      <c r="B927" s="98" t="e">
        <f>VLOOKUP(C927,[1]!Companies[#Data],3,FALSE)</f>
        <v>#REF!</v>
      </c>
      <c r="C927" s="98" t="s">
        <v>622</v>
      </c>
      <c r="E927" s="98" t="s">
        <v>687</v>
      </c>
      <c r="I927" s="98" t="s">
        <v>85</v>
      </c>
      <c r="J927" s="130">
        <v>1518234542</v>
      </c>
    </row>
    <row r="928" spans="2:10" s="98" customFormat="1" ht="15">
      <c r="B928" s="98" t="e">
        <f>VLOOKUP(C928,[1]!Companies[#Data],3,FALSE)</f>
        <v>#REF!</v>
      </c>
      <c r="C928" s="98" t="s">
        <v>623</v>
      </c>
      <c r="E928" s="98" t="s">
        <v>687</v>
      </c>
      <c r="I928" s="98" t="s">
        <v>85</v>
      </c>
      <c r="J928" s="130">
        <v>429511000</v>
      </c>
    </row>
    <row r="929" spans="2:10" s="98" customFormat="1" ht="15">
      <c r="B929" s="98" t="e">
        <f>VLOOKUP(C929,[1]!Companies[#Data],3,FALSE)</f>
        <v>#REF!</v>
      </c>
      <c r="C929" s="98" t="s">
        <v>626</v>
      </c>
      <c r="E929" s="98" t="s">
        <v>687</v>
      </c>
      <c r="I929" s="98" t="s">
        <v>85</v>
      </c>
      <c r="J929" s="130">
        <v>1885632551</v>
      </c>
    </row>
    <row r="930" spans="2:10" s="98" customFormat="1" ht="15">
      <c r="B930" s="98" t="e">
        <f>VLOOKUP(C930,[1]!Companies[#Data],3,FALSE)</f>
        <v>#REF!</v>
      </c>
      <c r="C930" s="98" t="s">
        <v>627</v>
      </c>
      <c r="E930" s="98" t="s">
        <v>687</v>
      </c>
      <c r="I930" s="98" t="s">
        <v>85</v>
      </c>
      <c r="J930" s="130">
        <v>14788832993</v>
      </c>
    </row>
    <row r="931" spans="2:10" s="98" customFormat="1" ht="15">
      <c r="B931" s="98" t="e">
        <f>VLOOKUP(C931,[1]!Companies[#Data],3,FALSE)</f>
        <v>#REF!</v>
      </c>
      <c r="C931" s="98" t="s">
        <v>632</v>
      </c>
      <c r="E931" s="98" t="s">
        <v>687</v>
      </c>
      <c r="I931" s="98" t="s">
        <v>85</v>
      </c>
      <c r="J931" s="130">
        <v>1353011349</v>
      </c>
    </row>
    <row r="932" spans="2:10" s="98" customFormat="1" ht="15">
      <c r="B932" s="98" t="e">
        <f>VLOOKUP(C932,[1]!Companies[#Data],3,FALSE)</f>
        <v>#REF!</v>
      </c>
      <c r="C932" s="98" t="s">
        <v>633</v>
      </c>
      <c r="E932" s="98" t="s">
        <v>687</v>
      </c>
      <c r="I932" s="98" t="s">
        <v>85</v>
      </c>
      <c r="J932" s="130">
        <v>7192283712</v>
      </c>
    </row>
    <row r="933" spans="2:10" s="98" customFormat="1" ht="15">
      <c r="B933" s="98" t="e">
        <f>VLOOKUP(C933,[1]!Companies[#Data],3,FALSE)</f>
        <v>#REF!</v>
      </c>
      <c r="C933" s="98" t="s">
        <v>637</v>
      </c>
      <c r="E933" s="98" t="s">
        <v>687</v>
      </c>
      <c r="I933" s="98" t="s">
        <v>85</v>
      </c>
      <c r="J933" s="130">
        <v>161317400</v>
      </c>
    </row>
    <row r="934" spans="2:10" s="98" customFormat="1" ht="15">
      <c r="B934" s="98" t="e">
        <f>VLOOKUP(C934,[1]!Companies[#Data],3,FALSE)</f>
        <v>#REF!</v>
      </c>
      <c r="C934" s="98" t="s">
        <v>640</v>
      </c>
      <c r="E934" s="98" t="s">
        <v>687</v>
      </c>
      <c r="I934" s="98" t="s">
        <v>85</v>
      </c>
      <c r="J934" s="130">
        <v>17748371350</v>
      </c>
    </row>
    <row r="935" spans="2:10" s="98" customFormat="1" ht="15">
      <c r="B935" s="98" t="e">
        <f>VLOOKUP(C935,[1]!Companies[#Data],3,FALSE)</f>
        <v>#REF!</v>
      </c>
      <c r="C935" s="98" t="s">
        <v>644</v>
      </c>
      <c r="E935" s="98" t="s">
        <v>687</v>
      </c>
      <c r="I935" s="98" t="s">
        <v>85</v>
      </c>
      <c r="J935" s="130">
        <v>1783726000</v>
      </c>
    </row>
    <row r="936" spans="2:10" s="98" customFormat="1" ht="15">
      <c r="B936" s="98" t="e">
        <f>VLOOKUP(C936,[1]!Companies[#Data],3,FALSE)</f>
        <v>#REF!</v>
      </c>
      <c r="C936" s="98" t="s">
        <v>551</v>
      </c>
      <c r="E936" s="98" t="s">
        <v>687</v>
      </c>
      <c r="I936" s="98" t="s">
        <v>279</v>
      </c>
      <c r="J936" s="130">
        <v>329837</v>
      </c>
    </row>
    <row r="937" spans="2:10" s="98" customFormat="1" ht="15">
      <c r="B937" s="98" t="e">
        <f>VLOOKUP(C937,[1]!Companies[#Data],3,FALSE)</f>
        <v>#REF!</v>
      </c>
      <c r="C937" s="98" t="s">
        <v>577</v>
      </c>
      <c r="E937" s="98" t="s">
        <v>687</v>
      </c>
      <c r="I937" s="98" t="s">
        <v>279</v>
      </c>
      <c r="J937" s="130">
        <v>109277032</v>
      </c>
    </row>
    <row r="938" spans="2:10" s="98" customFormat="1" ht="15">
      <c r="B938" s="98" t="e">
        <f>VLOOKUP(C938,[1]!Companies[#Data],3,FALSE)</f>
        <v>#REF!</v>
      </c>
      <c r="C938" s="98" t="s">
        <v>584</v>
      </c>
      <c r="E938" s="98" t="s">
        <v>687</v>
      </c>
      <c r="I938" s="98" t="s">
        <v>279</v>
      </c>
      <c r="J938" s="130">
        <v>22256</v>
      </c>
    </row>
    <row r="939" spans="2:10" s="98" customFormat="1" ht="15">
      <c r="B939" s="98" t="e">
        <f>VLOOKUP(C939,[1]!Companies[#Data],3,FALSE)</f>
        <v>#REF!</v>
      </c>
      <c r="C939" s="98" t="s">
        <v>591</v>
      </c>
      <c r="E939" s="98" t="s">
        <v>687</v>
      </c>
      <c r="I939" s="98" t="s">
        <v>279</v>
      </c>
      <c r="J939" s="130">
        <v>232.97300000000001</v>
      </c>
    </row>
    <row r="940" spans="2:10" s="98" customFormat="1" ht="15">
      <c r="B940" s="98" t="e">
        <f>VLOOKUP(C940,[1]!Companies[#Data],3,FALSE)</f>
        <v>#REF!</v>
      </c>
      <c r="C940" s="98" t="s">
        <v>609</v>
      </c>
      <c r="E940" s="98" t="s">
        <v>687</v>
      </c>
      <c r="I940" s="98" t="s">
        <v>279</v>
      </c>
      <c r="J940" s="130">
        <v>232973</v>
      </c>
    </row>
    <row r="941" spans="2:10" s="98" customFormat="1" ht="15">
      <c r="B941" s="98" t="e">
        <f>VLOOKUP(C941,[1]!Companies[#Data],3,FALSE)</f>
        <v>#REF!</v>
      </c>
      <c r="C941" s="98" t="s">
        <v>617</v>
      </c>
      <c r="E941" s="98" t="s">
        <v>687</v>
      </c>
      <c r="I941" s="98" t="s">
        <v>279</v>
      </c>
      <c r="J941" s="130">
        <v>449600000</v>
      </c>
    </row>
    <row r="942" spans="2:10" s="98" customFormat="1" ht="15">
      <c r="B942" s="98" t="e">
        <f>VLOOKUP(C942,[1]!Companies[#Data],3,FALSE)</f>
        <v>#REF!</v>
      </c>
      <c r="C942" s="98" t="s">
        <v>619</v>
      </c>
      <c r="E942" s="98" t="s">
        <v>687</v>
      </c>
      <c r="I942" s="98" t="s">
        <v>279</v>
      </c>
      <c r="J942" s="130">
        <v>196979</v>
      </c>
    </row>
    <row r="943" spans="2:10" s="98" customFormat="1" ht="15">
      <c r="B943" s="98" t="e">
        <f>VLOOKUP(C943,[1]!Companies[#Data],3,FALSE)</f>
        <v>#REF!</v>
      </c>
      <c r="C943" s="98" t="s">
        <v>627</v>
      </c>
      <c r="E943" s="98" t="s">
        <v>687</v>
      </c>
      <c r="I943" s="98" t="s">
        <v>279</v>
      </c>
      <c r="J943" s="130">
        <v>1036430</v>
      </c>
    </row>
    <row r="944" spans="2:10" s="98" customFormat="1" ht="15">
      <c r="B944" s="98" t="e">
        <f>VLOOKUP(C944,[1]!Companies[#Data],3,FALSE)</f>
        <v>#REF!</v>
      </c>
      <c r="C944" s="98" t="s">
        <v>633</v>
      </c>
      <c r="E944" s="98" t="s">
        <v>687</v>
      </c>
      <c r="I944" s="98" t="s">
        <v>279</v>
      </c>
      <c r="J944" s="130">
        <v>504050</v>
      </c>
    </row>
    <row r="945" spans="2:10" s="98" customFormat="1" ht="15">
      <c r="B945" s="98" t="e">
        <f>VLOOKUP(C945,[1]!Companies[#Data],3,FALSE)</f>
        <v>#REF!</v>
      </c>
      <c r="C945" s="98" t="s">
        <v>640</v>
      </c>
      <c r="E945" s="98" t="s">
        <v>687</v>
      </c>
      <c r="I945" s="98" t="s">
        <v>279</v>
      </c>
      <c r="J945" s="130">
        <v>1243681</v>
      </c>
    </row>
    <row r="946" spans="2:10" s="98" customFormat="1" ht="15">
      <c r="B946" s="98" t="e">
        <f>VLOOKUP(C946,[1]!Companies[#Data],3,FALSE)</f>
        <v>#REF!</v>
      </c>
      <c r="C946" s="98" t="s">
        <v>528</v>
      </c>
      <c r="E946" s="98" t="s">
        <v>694</v>
      </c>
      <c r="I946" s="98" t="s">
        <v>85</v>
      </c>
      <c r="J946" s="130">
        <v>36766133173</v>
      </c>
    </row>
    <row r="947" spans="2:10" s="98" customFormat="1" ht="15">
      <c r="B947" s="98" t="e">
        <f>VLOOKUP(C947,[1]!Companies[#Data],3,FALSE)</f>
        <v>#REF!</v>
      </c>
      <c r="C947" s="98" t="s">
        <v>536</v>
      </c>
      <c r="E947" s="98" t="s">
        <v>694</v>
      </c>
      <c r="I947" s="98" t="s">
        <v>85</v>
      </c>
      <c r="J947" s="130">
        <v>30837271682</v>
      </c>
    </row>
    <row r="948" spans="2:10" s="98" customFormat="1" ht="15">
      <c r="B948" s="98" t="e">
        <f>VLOOKUP(C948,[1]!Companies[#Data],3,FALSE)</f>
        <v>#REF!</v>
      </c>
      <c r="C948" s="98" t="s">
        <v>563</v>
      </c>
      <c r="E948" s="98" t="s">
        <v>694</v>
      </c>
      <c r="I948" s="98" t="s">
        <v>85</v>
      </c>
      <c r="J948" s="130">
        <v>45828570034</v>
      </c>
    </row>
    <row r="949" spans="2:10" s="98" customFormat="1" ht="15">
      <c r="B949" s="98" t="e">
        <f>VLOOKUP(C949,[1]!Companies[#Data],3,FALSE)</f>
        <v>#REF!</v>
      </c>
      <c r="C949" s="98" t="s">
        <v>610</v>
      </c>
      <c r="E949" s="98" t="s">
        <v>694</v>
      </c>
      <c r="I949" s="98" t="s">
        <v>85</v>
      </c>
      <c r="J949" s="130">
        <v>41671250</v>
      </c>
    </row>
    <row r="950" spans="2:10" s="98" customFormat="1" ht="15">
      <c r="B950" s="98" t="e">
        <f>VLOOKUP(C950,[1]!Companies[#Data],3,FALSE)</f>
        <v>#REF!</v>
      </c>
      <c r="C950" s="98" t="s">
        <v>617</v>
      </c>
      <c r="E950" s="98" t="s">
        <v>694</v>
      </c>
      <c r="I950" s="98" t="s">
        <v>279</v>
      </c>
      <c r="J950" s="130">
        <v>48384000</v>
      </c>
    </row>
    <row r="951" spans="2:10" s="98" customFormat="1" ht="15">
      <c r="B951" s="98" t="e">
        <f>VLOOKUP(C951,[1]!Companies[#Data],3,FALSE)</f>
        <v>#REF!</v>
      </c>
      <c r="C951" s="98" t="s">
        <v>634</v>
      </c>
      <c r="E951" s="98" t="s">
        <v>694</v>
      </c>
      <c r="I951" s="98" t="s">
        <v>85</v>
      </c>
      <c r="J951" s="130">
        <v>79865000000</v>
      </c>
    </row>
    <row r="952" spans="2:10" s="98" customFormat="1" ht="15">
      <c r="B952" s="98" t="e">
        <f>VLOOKUP(C952,[1]!Companies[#Data],3,FALSE)</f>
        <v>#REF!</v>
      </c>
      <c r="C952" s="98" t="s">
        <v>640</v>
      </c>
      <c r="E952" s="98" t="s">
        <v>694</v>
      </c>
      <c r="I952" s="98" t="s">
        <v>85</v>
      </c>
      <c r="J952" s="130">
        <v>43313439510</v>
      </c>
    </row>
    <row r="953" spans="2:10" s="98" customFormat="1" ht="15">
      <c r="B953" s="98" t="e">
        <f>VLOOKUP(C953,[1]!Companies[#Data],3,FALSE)</f>
        <v>#REF!</v>
      </c>
      <c r="C953" s="98" t="s">
        <v>534</v>
      </c>
      <c r="E953" s="98" t="s">
        <v>695</v>
      </c>
      <c r="I953" s="98" t="s">
        <v>85</v>
      </c>
      <c r="J953" s="130">
        <v>459200000000</v>
      </c>
    </row>
    <row r="954" spans="2:10" s="98" customFormat="1" ht="15">
      <c r="B954" s="98" t="e">
        <f>VLOOKUP(C954,[1]!Companies[#Data],3,FALSE)</f>
        <v>#REF!</v>
      </c>
      <c r="C954" s="98" t="s">
        <v>536</v>
      </c>
      <c r="E954" s="98" t="s">
        <v>695</v>
      </c>
      <c r="I954" s="98" t="s">
        <v>85</v>
      </c>
      <c r="J954" s="130">
        <v>261477862800</v>
      </c>
    </row>
    <row r="955" spans="2:10" s="98" customFormat="1" ht="15">
      <c r="B955" s="98" t="e">
        <f>VLOOKUP(C955,[1]!Companies[#Data],3,FALSE)</f>
        <v>#REF!</v>
      </c>
      <c r="C955" s="98" t="s">
        <v>539</v>
      </c>
      <c r="E955" s="98" t="s">
        <v>695</v>
      </c>
      <c r="I955" s="98" t="s">
        <v>85</v>
      </c>
      <c r="J955" s="130">
        <v>459200000000</v>
      </c>
    </row>
    <row r="956" spans="2:10" s="98" customFormat="1" ht="15">
      <c r="B956" s="98" t="e">
        <f>VLOOKUP(C956,[1]!Companies[#Data],3,FALSE)</f>
        <v>#REF!</v>
      </c>
      <c r="C956" s="98" t="s">
        <v>558</v>
      </c>
      <c r="E956" s="98" t="s">
        <v>695</v>
      </c>
      <c r="I956" s="98" t="s">
        <v>85</v>
      </c>
      <c r="J956" s="130">
        <v>302193602636</v>
      </c>
    </row>
    <row r="957" spans="2:10" s="98" customFormat="1" ht="15">
      <c r="B957" s="98" t="e">
        <f>VLOOKUP(C957,[1]!Companies[#Data],3,FALSE)</f>
        <v>#REF!</v>
      </c>
      <c r="C957" s="98" t="s">
        <v>563</v>
      </c>
      <c r="E957" s="98" t="s">
        <v>695</v>
      </c>
      <c r="I957" s="98" t="s">
        <v>85</v>
      </c>
      <c r="J957" s="130">
        <v>577907144369</v>
      </c>
    </row>
    <row r="958" spans="2:10" s="98" customFormat="1" ht="15">
      <c r="B958" s="98" t="e">
        <f>VLOOKUP(C958,[1]!Companies[#Data],3,FALSE)</f>
        <v>#REF!</v>
      </c>
      <c r="C958" s="98" t="s">
        <v>565</v>
      </c>
      <c r="E958" s="98" t="s">
        <v>695</v>
      </c>
      <c r="I958" s="98" t="s">
        <v>85</v>
      </c>
      <c r="J958" s="130">
        <v>80000000000</v>
      </c>
    </row>
    <row r="959" spans="2:10" s="98" customFormat="1" ht="15">
      <c r="B959" s="98" t="e">
        <f>VLOOKUP(C959,[1]!Companies[#Data],3,FALSE)</f>
        <v>#REF!</v>
      </c>
      <c r="C959" s="98" t="s">
        <v>577</v>
      </c>
      <c r="E959" s="98" t="s">
        <v>695</v>
      </c>
      <c r="I959" s="98" t="s">
        <v>279</v>
      </c>
      <c r="J959" s="130">
        <v>234076223</v>
      </c>
    </row>
    <row r="960" spans="2:10" s="98" customFormat="1" ht="15">
      <c r="B960" s="98" t="e">
        <f>VLOOKUP(C960,[1]!Companies[#Data],3,FALSE)</f>
        <v>#REF!</v>
      </c>
      <c r="C960" s="98" t="s">
        <v>580</v>
      </c>
      <c r="E960" s="98" t="s">
        <v>695</v>
      </c>
      <c r="I960" s="98" t="s">
        <v>85</v>
      </c>
      <c r="J960" s="130">
        <v>516942257000</v>
      </c>
    </row>
    <row r="961" spans="2:10" s="98" customFormat="1" ht="15">
      <c r="B961" s="98" t="e">
        <f>VLOOKUP(C961,[1]!Companies[#Data],3,FALSE)</f>
        <v>#REF!</v>
      </c>
      <c r="C961" s="98" t="s">
        <v>585</v>
      </c>
      <c r="E961" s="98" t="s">
        <v>695</v>
      </c>
      <c r="I961" s="98" t="s">
        <v>85</v>
      </c>
      <c r="J961" s="130">
        <v>35453049</v>
      </c>
    </row>
    <row r="962" spans="2:10" s="98" customFormat="1" ht="15">
      <c r="B962" s="98" t="e">
        <f>VLOOKUP(C962,[1]!Companies[#Data],3,FALSE)</f>
        <v>#REF!</v>
      </c>
      <c r="C962" s="98" t="s">
        <v>584</v>
      </c>
      <c r="E962" s="98" t="s">
        <v>695</v>
      </c>
      <c r="I962" s="98" t="s">
        <v>279</v>
      </c>
      <c r="J962" s="130">
        <v>1250000</v>
      </c>
    </row>
    <row r="963" spans="2:10" s="98" customFormat="1" ht="15">
      <c r="B963" s="98" t="e">
        <f>VLOOKUP(C963,[1]!Companies[#Data],3,FALSE)</f>
        <v>#REF!</v>
      </c>
      <c r="C963" s="98" t="s">
        <v>599</v>
      </c>
      <c r="E963" s="98" t="s">
        <v>695</v>
      </c>
      <c r="I963" s="98" t="s">
        <v>85</v>
      </c>
      <c r="J963" s="130">
        <v>145000000000</v>
      </c>
    </row>
    <row r="964" spans="2:10" s="98" customFormat="1" ht="15">
      <c r="B964" s="98" t="e">
        <f>VLOOKUP(C964,[1]!Companies[#Data],3,FALSE)</f>
        <v>#REF!</v>
      </c>
      <c r="C964" s="98" t="s">
        <v>604</v>
      </c>
      <c r="E964" s="98" t="s">
        <v>695</v>
      </c>
      <c r="I964" s="98" t="s">
        <v>85</v>
      </c>
      <c r="J964" s="130">
        <v>33297047644</v>
      </c>
    </row>
    <row r="965" spans="2:10" s="98" customFormat="1" ht="15">
      <c r="B965" s="98" t="e">
        <f>VLOOKUP(C965,[1]!Companies[#Data],3,FALSE)</f>
        <v>#REF!</v>
      </c>
      <c r="C965" s="98" t="s">
        <v>608</v>
      </c>
      <c r="E965" s="98" t="s">
        <v>695</v>
      </c>
      <c r="I965" s="98" t="s">
        <v>85</v>
      </c>
      <c r="J965" s="130">
        <v>87500000000</v>
      </c>
    </row>
    <row r="966" spans="2:10" s="98" customFormat="1" ht="15">
      <c r="B966" s="98" t="e">
        <f>VLOOKUP(C966,[1]!Companies[#Data],3,FALSE)</f>
        <v>#REF!</v>
      </c>
      <c r="C966" s="98" t="s">
        <v>617</v>
      </c>
      <c r="E966" s="98" t="s">
        <v>695</v>
      </c>
      <c r="I966" s="98" t="s">
        <v>85</v>
      </c>
      <c r="J966" s="130">
        <v>2269370</v>
      </c>
    </row>
    <row r="967" spans="2:10" s="98" customFormat="1" ht="15">
      <c r="B967" s="98" t="e">
        <f>VLOOKUP(C967,[1]!Companies[#Data],3,FALSE)</f>
        <v>#REF!</v>
      </c>
      <c r="C967" s="98" t="s">
        <v>619</v>
      </c>
      <c r="E967" s="98" t="s">
        <v>695</v>
      </c>
      <c r="I967" s="98" t="s">
        <v>279</v>
      </c>
      <c r="J967" s="130">
        <v>7552335</v>
      </c>
    </row>
    <row r="968" spans="2:10" s="98" customFormat="1" ht="15">
      <c r="B968" s="98" t="e">
        <f>VLOOKUP(C968,[1]!Companies[#Data],3,FALSE)</f>
        <v>#REF!</v>
      </c>
      <c r="C968" s="98" t="s">
        <v>624</v>
      </c>
      <c r="E968" s="98" t="s">
        <v>695</v>
      </c>
      <c r="I968" s="98" t="s">
        <v>279</v>
      </c>
      <c r="J968" s="130">
        <v>40000000</v>
      </c>
    </row>
    <row r="969" spans="2:10" s="98" customFormat="1" ht="15">
      <c r="B969" s="98" t="e">
        <f>VLOOKUP(C969,[1]!Companies[#Data],3,FALSE)</f>
        <v>#REF!</v>
      </c>
      <c r="C969" s="98" t="s">
        <v>637</v>
      </c>
      <c r="E969" s="98" t="s">
        <v>695</v>
      </c>
      <c r="I969" s="98" t="s">
        <v>85</v>
      </c>
      <c r="J969" s="130">
        <v>25100724969</v>
      </c>
    </row>
    <row r="970" spans="2:10" s="98" customFormat="1" ht="15">
      <c r="B970" s="98" t="e">
        <f>VLOOKUP(C970,[1]!Companies[#Data],3,FALSE)</f>
        <v>#REF!</v>
      </c>
      <c r="C970" s="98" t="s">
        <v>547</v>
      </c>
      <c r="E970" s="98" t="s">
        <v>696</v>
      </c>
      <c r="I970" s="98" t="s">
        <v>85</v>
      </c>
      <c r="J970" s="130">
        <v>49751381795</v>
      </c>
    </row>
    <row r="971" spans="2:10" s="98" customFormat="1" ht="15">
      <c r="B971" s="98" t="e">
        <f>VLOOKUP(C971,[1]!Companies[#Data],3,FALSE)</f>
        <v>#REF!</v>
      </c>
      <c r="C971" s="98" t="s">
        <v>551</v>
      </c>
      <c r="E971" s="98" t="s">
        <v>696</v>
      </c>
      <c r="I971" s="98" t="s">
        <v>85</v>
      </c>
      <c r="J971" s="130">
        <v>6835905353</v>
      </c>
    </row>
    <row r="972" spans="2:10" s="98" customFormat="1" ht="15">
      <c r="B972" s="98" t="e">
        <f>VLOOKUP(C972,[1]!Companies[#Data],3,FALSE)</f>
        <v>#REF!</v>
      </c>
      <c r="C972" s="98" t="s">
        <v>551</v>
      </c>
      <c r="E972" s="98" t="s">
        <v>696</v>
      </c>
      <c r="I972" s="98" t="s">
        <v>279</v>
      </c>
      <c r="J972" s="130">
        <v>487765</v>
      </c>
    </row>
    <row r="973" spans="2:10" s="98" customFormat="1" ht="15">
      <c r="B973" s="98" t="e">
        <f>VLOOKUP(C973,[1]!Companies[#Data],3,FALSE)</f>
        <v>#REF!</v>
      </c>
      <c r="C973" s="98" t="s">
        <v>593</v>
      </c>
      <c r="E973" s="98" t="s">
        <v>696</v>
      </c>
      <c r="I973" s="98" t="s">
        <v>85</v>
      </c>
      <c r="J973" s="130">
        <v>169336924947</v>
      </c>
    </row>
    <row r="974" spans="2:10" s="98" customFormat="1" ht="15">
      <c r="B974" s="98" t="e">
        <f>VLOOKUP(C974,[1]!Companies[#Data],3,FALSE)</f>
        <v>#REF!</v>
      </c>
      <c r="C974" s="98" t="s">
        <v>596</v>
      </c>
      <c r="E974" s="98" t="s">
        <v>696</v>
      </c>
      <c r="I974" s="98" t="s">
        <v>85</v>
      </c>
      <c r="J974" s="130">
        <v>61322256332</v>
      </c>
    </row>
    <row r="975" spans="2:10" s="98" customFormat="1" ht="15">
      <c r="B975" s="98" t="e">
        <f>VLOOKUP(C975,[1]!Companies[#Data],3,FALSE)</f>
        <v>#REF!</v>
      </c>
      <c r="C975" s="98" t="s">
        <v>619</v>
      </c>
      <c r="E975" s="98" t="s">
        <v>696</v>
      </c>
      <c r="I975" s="98" t="s">
        <v>279</v>
      </c>
      <c r="J975" s="130">
        <v>25077436</v>
      </c>
    </row>
    <row r="976" spans="2:10" s="98" customFormat="1" ht="15">
      <c r="B976" s="98" t="e">
        <f>VLOOKUP(C976,[1]!Companies[#Data],3,FALSE)</f>
        <v>#REF!</v>
      </c>
      <c r="C976" s="98" t="s">
        <v>628</v>
      </c>
      <c r="E976" s="98" t="s">
        <v>696</v>
      </c>
      <c r="I976" s="98" t="s">
        <v>85</v>
      </c>
      <c r="J976" s="130">
        <v>650581018</v>
      </c>
    </row>
    <row r="977" spans="2:15" s="98" customFormat="1" ht="15">
      <c r="B977" s="98" t="e">
        <f>VLOOKUP(C977,[1]!Companies[#Data],3,FALSE)</f>
        <v>#REF!</v>
      </c>
      <c r="C977" s="98" t="s">
        <v>634</v>
      </c>
      <c r="E977" s="98" t="s">
        <v>696</v>
      </c>
      <c r="I977" s="98" t="s">
        <v>85</v>
      </c>
      <c r="J977" s="130">
        <v>28399000000</v>
      </c>
    </row>
    <row r="978" spans="2:15" s="98" customFormat="1" ht="15">
      <c r="B978" s="98" t="e">
        <f>VLOOKUP(C978,[1]!Companies[#Data],3,FALSE)</f>
        <v>#REF!</v>
      </c>
      <c r="J978" s="130"/>
      <c r="M978" s="98" t="s">
        <v>314</v>
      </c>
      <c r="O978" s="98" t="s">
        <v>690</v>
      </c>
    </row>
    <row r="979" spans="2:15" s="98" customFormat="1" ht="15">
      <c r="B979" s="98" t="e">
        <f>VLOOKUP(C979,[1]!Companies[#Data],3,FALSE)</f>
        <v>#REF!</v>
      </c>
      <c r="J979" s="130"/>
      <c r="M979" s="98" t="s">
        <v>314</v>
      </c>
      <c r="O979" s="98" t="s">
        <v>690</v>
      </c>
    </row>
    <row r="980" spans="2:15" s="98" customFormat="1" ht="15">
      <c r="B980" s="110" t="e">
        <f>VLOOKUP(C980,[1]!Companies[#Data],3,FALSE)</f>
        <v>#REF!</v>
      </c>
      <c r="C980" s="110" t="s">
        <v>371</v>
      </c>
      <c r="H980" s="110"/>
      <c r="J980" s="130"/>
      <c r="O980" s="98" t="s">
        <v>690</v>
      </c>
    </row>
    <row r="981" spans="2:15" s="98" customFormat="1" ht="15.6" thickBot="1">
      <c r="G981" s="105"/>
    </row>
    <row r="982" spans="2:15" s="98" customFormat="1" ht="15.6" thickBot="1">
      <c r="G982" s="105"/>
      <c r="H982" s="129" t="s">
        <v>372</v>
      </c>
      <c r="I982" s="126"/>
      <c r="J982" s="112">
        <f>SUMIF(Table10[Reporting currency],"USD",Table10[Revenue value])+(IFERROR(SUMIF(Table10[Reporting currency],"&lt;&gt;USD",Table10[Revenue value])/'[1]Part 1 - About'!$E$45,0))</f>
        <v>644489131077.24023</v>
      </c>
    </row>
    <row r="983" spans="2:15" s="98" customFormat="1" ht="15.6" thickBot="1">
      <c r="G983" s="105"/>
      <c r="H983" s="128"/>
      <c r="I983" s="128"/>
      <c r="J983" s="127"/>
    </row>
    <row r="984" spans="2:15" s="98" customFormat="1" ht="16.5" thickBot="1">
      <c r="G984" s="105"/>
      <c r="H984" s="111" t="str">
        <f>"Total in "&amp;'[1]Part 1 - About'!$E$44</f>
        <v>Total in XXX</v>
      </c>
      <c r="I984" s="126"/>
      <c r="J984" s="112">
        <f>IF('[1]Part 1 - About'!$E$44="USD",0,SUMIF(Table10[Reporting currency],'[1]Part 1 - About'!$E$44,Table10[Revenue value]))+(IFERROR(SUMIF(Table10[Reporting currency],"USD",Table10[Revenue value])*'[1]Part 1 - About'!$E$45,0))</f>
        <v>0</v>
      </c>
    </row>
    <row r="985" spans="2:15" s="98" customFormat="1" ht="15"/>
    <row r="986" spans="2:15" ht="23.25" customHeight="1">
      <c r="C986" s="512" t="s">
        <v>373</v>
      </c>
      <c r="D986" s="512"/>
      <c r="E986" s="512"/>
      <c r="F986" s="512"/>
      <c r="G986" s="512"/>
      <c r="H986" s="512"/>
      <c r="I986" s="512"/>
      <c r="J986" s="512"/>
      <c r="K986" s="512"/>
      <c r="L986" s="512"/>
      <c r="M986" s="512"/>
      <c r="N986" s="512"/>
      <c r="O986" s="280"/>
    </row>
    <row r="987" spans="2:15" s="98" customFormat="1" ht="15">
      <c r="C987" s="508" t="s">
        <v>374</v>
      </c>
      <c r="D987" s="508"/>
      <c r="E987" s="508"/>
      <c r="F987" s="508"/>
      <c r="G987" s="508"/>
      <c r="H987" s="508"/>
      <c r="I987" s="508"/>
      <c r="J987" s="508"/>
      <c r="K987" s="508"/>
      <c r="L987" s="508"/>
      <c r="M987" s="508"/>
      <c r="N987" s="508"/>
      <c r="O987" s="277"/>
    </row>
    <row r="988" spans="2:15" s="98" customFormat="1" ht="15">
      <c r="C988" s="508"/>
      <c r="D988" s="508"/>
      <c r="E988" s="508"/>
      <c r="F988" s="508"/>
      <c r="G988" s="508"/>
      <c r="H988" s="508"/>
      <c r="I988" s="508"/>
      <c r="J988" s="508"/>
      <c r="K988" s="508"/>
      <c r="L988" s="508"/>
      <c r="M988" s="508"/>
      <c r="N988" s="508"/>
      <c r="O988" s="277"/>
    </row>
    <row r="989" spans="2:15" s="98" customFormat="1" ht="15">
      <c r="C989" s="508" t="s">
        <v>375</v>
      </c>
      <c r="D989" s="508"/>
      <c r="E989" s="508"/>
      <c r="F989" s="508"/>
      <c r="G989" s="508"/>
      <c r="H989" s="508"/>
      <c r="I989" s="508"/>
      <c r="J989" s="508"/>
      <c r="K989" s="508"/>
      <c r="L989" s="508"/>
      <c r="M989" s="508"/>
      <c r="N989" s="508"/>
      <c r="O989" s="277"/>
    </row>
    <row r="990" spans="2:15" s="98" customFormat="1" ht="15">
      <c r="C990" s="508" t="s">
        <v>377</v>
      </c>
      <c r="D990" s="508"/>
      <c r="E990" s="508"/>
      <c r="F990" s="508"/>
      <c r="G990" s="508"/>
      <c r="H990" s="508"/>
      <c r="I990" s="508"/>
      <c r="J990" s="508"/>
      <c r="K990" s="508"/>
      <c r="L990" s="508"/>
      <c r="M990" s="508"/>
      <c r="N990" s="508"/>
      <c r="O990" s="277"/>
    </row>
    <row r="991" spans="2:15" s="98" customFormat="1" ht="15">
      <c r="C991" s="508" t="s">
        <v>384</v>
      </c>
      <c r="D991" s="508"/>
      <c r="E991" s="508"/>
      <c r="F991" s="508"/>
      <c r="G991" s="508"/>
      <c r="H991" s="508"/>
      <c r="I991" s="508"/>
      <c r="J991" s="508"/>
      <c r="K991" s="508"/>
      <c r="L991" s="508"/>
      <c r="M991" s="508"/>
      <c r="N991" s="508"/>
      <c r="O991" s="277"/>
    </row>
    <row r="992" spans="2:15" s="98" customFormat="1" ht="15">
      <c r="C992" s="508" t="s">
        <v>386</v>
      </c>
      <c r="D992" s="508"/>
      <c r="E992" s="508"/>
      <c r="F992" s="508"/>
      <c r="G992" s="508"/>
      <c r="H992" s="508"/>
      <c r="I992" s="508"/>
      <c r="J992" s="508"/>
      <c r="K992" s="508"/>
      <c r="L992" s="508"/>
      <c r="M992" s="508"/>
      <c r="N992" s="508"/>
      <c r="O992" s="277"/>
    </row>
    <row r="993" spans="3:15" s="98" customFormat="1" ht="15">
      <c r="C993" s="508" t="s">
        <v>387</v>
      </c>
      <c r="D993" s="508"/>
      <c r="E993" s="508"/>
      <c r="F993" s="508"/>
      <c r="G993" s="508"/>
      <c r="H993" s="508"/>
      <c r="I993" s="508"/>
      <c r="J993" s="508"/>
      <c r="K993" s="508"/>
      <c r="L993" s="508"/>
      <c r="M993" s="508"/>
      <c r="N993" s="508"/>
      <c r="O993" s="277"/>
    </row>
    <row r="994" spans="3:15" s="98" customFormat="1" ht="15">
      <c r="C994" s="508"/>
      <c r="D994" s="508"/>
      <c r="E994" s="508"/>
      <c r="F994" s="508"/>
      <c r="G994" s="508"/>
      <c r="H994" s="508"/>
      <c r="I994" s="508"/>
      <c r="J994" s="508"/>
      <c r="K994" s="508"/>
      <c r="L994" s="508"/>
      <c r="M994" s="508"/>
      <c r="N994" s="508"/>
      <c r="O994" s="277"/>
    </row>
    <row r="995" spans="3:15" s="98" customFormat="1" ht="16.5" customHeight="1" thickBot="1">
      <c r="C995" s="507"/>
      <c r="D995" s="507"/>
      <c r="E995" s="507"/>
      <c r="F995" s="507"/>
      <c r="G995" s="507"/>
      <c r="H995" s="507"/>
      <c r="I995" s="507"/>
      <c r="J995" s="507"/>
      <c r="K995" s="507"/>
      <c r="L995" s="507"/>
      <c r="M995" s="507"/>
      <c r="N995" s="507"/>
      <c r="O995" s="273"/>
    </row>
    <row r="996" spans="3:15" s="98" customFormat="1" ht="15">
      <c r="C996" s="485"/>
      <c r="D996" s="485"/>
      <c r="E996" s="485"/>
      <c r="F996" s="485"/>
      <c r="G996" s="485"/>
      <c r="H996" s="485"/>
      <c r="I996" s="485"/>
      <c r="J996" s="485"/>
      <c r="K996" s="485"/>
      <c r="L996" s="485"/>
      <c r="M996" s="485"/>
      <c r="N996" s="485"/>
      <c r="O996" s="273"/>
    </row>
    <row r="997" spans="3:15" s="98" customFormat="1" ht="15.6" thickBot="1">
      <c r="C997" s="486"/>
      <c r="D997" s="487"/>
      <c r="E997" s="487"/>
      <c r="F997" s="487"/>
      <c r="G997" s="487"/>
      <c r="H997" s="487"/>
      <c r="I997" s="487"/>
      <c r="J997" s="487"/>
      <c r="K997" s="487"/>
      <c r="L997" s="487"/>
      <c r="M997" s="487"/>
      <c r="N997" s="487"/>
      <c r="O997" s="271"/>
    </row>
    <row r="998" spans="3:15" s="98" customFormat="1" ht="15">
      <c r="C998" s="488"/>
      <c r="D998" s="489"/>
      <c r="E998" s="489"/>
      <c r="F998" s="489"/>
      <c r="G998" s="489"/>
      <c r="H998" s="489"/>
      <c r="I998" s="489"/>
      <c r="J998" s="489"/>
      <c r="K998" s="489"/>
      <c r="L998" s="489"/>
      <c r="M998" s="489"/>
      <c r="N998" s="489"/>
      <c r="O998" s="271"/>
    </row>
    <row r="999" spans="3:15" s="98" customFormat="1" ht="15.6" thickBot="1">
      <c r="C999" s="490"/>
      <c r="D999" s="490"/>
      <c r="E999" s="490"/>
      <c r="F999" s="490"/>
      <c r="G999" s="490"/>
      <c r="H999" s="490"/>
      <c r="I999" s="490"/>
      <c r="J999" s="490"/>
      <c r="K999" s="490"/>
      <c r="L999" s="490"/>
      <c r="M999" s="490"/>
      <c r="N999" s="490"/>
      <c r="O999" s="273"/>
    </row>
    <row r="1000" spans="3:15" s="98" customFormat="1" ht="15">
      <c r="C1000" s="429" t="s">
        <v>30</v>
      </c>
      <c r="D1000" s="429"/>
      <c r="E1000" s="429"/>
      <c r="F1000" s="429"/>
      <c r="G1000" s="429"/>
      <c r="H1000" s="429"/>
      <c r="I1000" s="429"/>
      <c r="J1000" s="429"/>
      <c r="K1000" s="429"/>
      <c r="L1000" s="429"/>
      <c r="M1000" s="429"/>
      <c r="N1000" s="429"/>
      <c r="O1000" s="267"/>
    </row>
    <row r="1001" spans="3:15" s="98" customFormat="1" ht="15.75" customHeight="1">
      <c r="C1001" s="424" t="s">
        <v>31</v>
      </c>
      <c r="D1001" s="424"/>
      <c r="E1001" s="424"/>
      <c r="F1001" s="424"/>
      <c r="G1001" s="424"/>
      <c r="H1001" s="424"/>
      <c r="I1001" s="424"/>
      <c r="J1001" s="424"/>
      <c r="K1001" s="424"/>
      <c r="L1001" s="424"/>
      <c r="M1001" s="424"/>
      <c r="N1001" s="424"/>
      <c r="O1001" s="265"/>
    </row>
    <row r="1002" spans="3:15" s="98" customFormat="1" ht="15">
      <c r="C1002" s="429" t="s">
        <v>388</v>
      </c>
      <c r="D1002" s="429"/>
      <c r="E1002" s="429"/>
      <c r="F1002" s="429"/>
      <c r="G1002" s="429"/>
      <c r="H1002" s="429"/>
      <c r="I1002" s="429"/>
      <c r="J1002" s="429"/>
      <c r="K1002" s="429"/>
      <c r="L1002" s="429"/>
      <c r="M1002" s="429"/>
      <c r="N1002" s="429"/>
      <c r="O1002" s="267"/>
    </row>
    <row r="1005" spans="3:15">
      <c r="J1005" s="125"/>
    </row>
    <row r="1006" spans="3:15">
      <c r="J1006" s="125"/>
      <c r="K1006" s="124"/>
    </row>
    <row r="1008" spans="3:15">
      <c r="K1008" s="124"/>
    </row>
  </sheetData>
  <protectedRanges>
    <protectedRange algorithmName="SHA-512" hashValue="19r0bVvPR7yZA0UiYij7Tv1CBk3noIABvFePbLhCJ4nk3L6A+Fy+RdPPS3STf+a52x4pG2PQK4FAkXK9epnlIA==" saltValue="gQC4yrLvnbJqxYZ0KSEoZA==" spinCount="100000" sqref="C981:D984 F981:H983 F984:G984 H501:H980 B501:D980" name="Government revenues_1"/>
    <protectedRange algorithmName="SHA-512" hashValue="19r0bVvPR7yZA0UiYij7Tv1CBk3noIABvFePbLhCJ4nk3L6A+Fy+RdPPS3STf+a52x4pG2PQK4FAkXK9epnlIA==" saltValue="gQC4yrLvnbJqxYZ0KSEoZA==" spinCount="100000" sqref="I982:I984 I501:I979" name="Government revenues_2"/>
  </protectedRanges>
  <mergeCells count="28">
    <mergeCell ref="C7:N7"/>
    <mergeCell ref="C8:N8"/>
    <mergeCell ref="C9:N9"/>
    <mergeCell ref="C993:N993"/>
    <mergeCell ref="C994:N994"/>
    <mergeCell ref="C10:N10"/>
    <mergeCell ref="C11:N11"/>
    <mergeCell ref="C986:N986"/>
    <mergeCell ref="C987:N987"/>
    <mergeCell ref="C988:N988"/>
    <mergeCell ref="C2:N2"/>
    <mergeCell ref="C3:N3"/>
    <mergeCell ref="C4:N4"/>
    <mergeCell ref="C5:N5"/>
    <mergeCell ref="C6:N6"/>
    <mergeCell ref="C1002:N1002"/>
    <mergeCell ref="B13:N13"/>
    <mergeCell ref="C996:N996"/>
    <mergeCell ref="C997:N997"/>
    <mergeCell ref="C998:N998"/>
    <mergeCell ref="C999:N999"/>
    <mergeCell ref="C1000:N1000"/>
    <mergeCell ref="C1001:N1001"/>
    <mergeCell ref="C995:N995"/>
    <mergeCell ref="C989:N989"/>
    <mergeCell ref="C990:N990"/>
    <mergeCell ref="C991:N991"/>
    <mergeCell ref="C992:N992"/>
  </mergeCells>
  <hyperlinks>
    <hyperlink ref="B13" r:id="rId1" location="r4-1" display="EITI Requirement 4.1" xr:uid="{C2EB4DE3-FE2A-4B0E-A9A2-A17B452456B1}"/>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787C6-D399-4549-ABCE-9E456122CB43}">
  <sheetPr codeName="Sheet16"/>
  <dimension ref="A1:U29"/>
  <sheetViews>
    <sheetView topLeftCell="A11" zoomScale="80" zoomScaleNormal="80" workbookViewId="0">
      <selection activeCell="A12" sqref="A12"/>
    </sheetView>
  </sheetViews>
  <sheetFormatPr defaultColWidth="10.5" defaultRowHeight="15.95"/>
  <cols>
    <col min="1" max="1" width="14.75" style="234" customWidth="1"/>
    <col min="2" max="2" width="50.5" style="234" customWidth="1"/>
    <col min="3" max="3" width="2.5" style="234" customWidth="1"/>
    <col min="4" max="4" width="24" style="234" customWidth="1"/>
    <col min="5" max="5" width="2.5" style="234" customWidth="1"/>
    <col min="6" max="6" width="24" style="234" customWidth="1"/>
    <col min="7" max="7" width="2.5" style="234" customWidth="1"/>
    <col min="8" max="8" width="24" style="234" customWidth="1"/>
    <col min="9" max="9" width="2.5" style="234" customWidth="1"/>
    <col min="10" max="10" width="39.5" style="234" customWidth="1"/>
    <col min="11" max="11" width="2.5" style="234" customWidth="1"/>
    <col min="12" max="12" width="36.125" style="234" customWidth="1"/>
    <col min="13" max="13" width="2.5"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697</v>
      </c>
    </row>
    <row r="3" spans="1:21" s="40" customFormat="1" ht="90">
      <c r="A3" s="270" t="s">
        <v>698</v>
      </c>
      <c r="B3" s="290" t="s">
        <v>699</v>
      </c>
      <c r="D3" s="9" t="s">
        <v>199</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40" customFormat="1" ht="45">
      <c r="A7" s="270" t="s">
        <v>134</v>
      </c>
      <c r="B7" s="57" t="s">
        <v>700</v>
      </c>
      <c r="D7" s="9" t="s">
        <v>136</v>
      </c>
      <c r="F7" s="58"/>
      <c r="H7" s="58"/>
      <c r="J7" s="49"/>
      <c r="K7" s="38"/>
      <c r="L7" s="49"/>
      <c r="M7" s="38"/>
      <c r="N7" s="39"/>
      <c r="O7" s="38"/>
      <c r="P7" s="39"/>
      <c r="Q7" s="38"/>
      <c r="R7" s="39"/>
      <c r="T7" s="39"/>
    </row>
    <row r="8" spans="1:21" s="38" customFormat="1" ht="18.95">
      <c r="A8" s="56"/>
      <c r="B8" s="47"/>
      <c r="D8" s="47"/>
      <c r="F8" s="47"/>
      <c r="H8" s="47"/>
      <c r="J8" s="48"/>
      <c r="N8" s="48"/>
      <c r="P8" s="48"/>
      <c r="R8" s="48"/>
      <c r="T8" s="48"/>
    </row>
    <row r="9" spans="1:21" s="38" customFormat="1" ht="27">
      <c r="A9" s="56"/>
      <c r="B9" s="54" t="s">
        <v>701</v>
      </c>
      <c r="D9" s="9" t="s">
        <v>136</v>
      </c>
      <c r="F9" s="9" t="str">
        <f>IF(D9=[2]Lists!$K$4,"&lt; Input URL to data source &gt;",IF(D9=[2]Lists!$K$5,"&lt; Reference section in EITI Report or URL &gt;",IF(D9=[2]Lists!$K$6,"&lt; Reference evidence of non-applicability &gt;","")))</f>
        <v/>
      </c>
      <c r="H9" s="9" t="str">
        <f>IF(F9=[2]Lists!$K$4,"&lt; Input URL to data source &gt;",IF(F9=[2]Lists!$K$5,"&lt; Reference section in EITI Report or URL &gt;",IF(F9=[2]Lists!$K$6,"&lt; Reference evidence of non-applicability &gt;","")))</f>
        <v/>
      </c>
      <c r="J9" s="513" t="s">
        <v>702</v>
      </c>
      <c r="L9" s="49"/>
      <c r="N9" s="39"/>
      <c r="P9" s="39"/>
      <c r="R9" s="39"/>
      <c r="T9" s="39"/>
    </row>
    <row r="10" spans="1:21" s="8" customFormat="1" ht="27">
      <c r="A10" s="13"/>
      <c r="B10" s="54" t="s">
        <v>703</v>
      </c>
      <c r="D10" s="9" t="s">
        <v>116</v>
      </c>
      <c r="F10" s="9" t="s">
        <v>704</v>
      </c>
      <c r="G10" s="38"/>
      <c r="H10" s="9" t="str">
        <f>IF(F10=[2]Lists!$K$4,"&lt; Input URL to data source &gt;",IF(F10=[2]Lists!$K$5,"&lt; Reference section in EITI Report or URL &gt;",IF(F10=[2]Lists!$K$6,"&lt; Reference evidence of non-applicability &gt;","")))</f>
        <v/>
      </c>
      <c r="I10" s="38"/>
      <c r="J10" s="478"/>
      <c r="K10" s="38"/>
      <c r="L10" s="49"/>
      <c r="M10" s="38"/>
      <c r="N10" s="39"/>
      <c r="O10" s="38"/>
      <c r="P10" s="39"/>
      <c r="Q10" s="38"/>
      <c r="R10" s="39"/>
      <c r="S10" s="38"/>
      <c r="T10" s="39"/>
      <c r="U10" s="38"/>
    </row>
    <row r="11" spans="1:21" s="8" customFormat="1" ht="15">
      <c r="A11" s="13"/>
      <c r="B11" s="55" t="s">
        <v>705</v>
      </c>
      <c r="D11" s="27"/>
      <c r="F11" s="27"/>
      <c r="G11" s="40"/>
      <c r="H11" s="27"/>
      <c r="I11" s="40"/>
      <c r="J11" s="478"/>
      <c r="K11" s="40"/>
      <c r="L11" s="49"/>
      <c r="M11" s="40"/>
      <c r="N11" s="39"/>
      <c r="O11" s="40"/>
      <c r="P11" s="39"/>
      <c r="Q11" s="40"/>
      <c r="R11" s="39"/>
      <c r="S11" s="40"/>
      <c r="T11" s="39"/>
      <c r="U11" s="40"/>
    </row>
    <row r="12" spans="1:21" s="417" customFormat="1" ht="19.5">
      <c r="A12" s="415"/>
      <c r="B12" s="416" t="s">
        <v>275</v>
      </c>
      <c r="D12" s="418" t="s">
        <v>706</v>
      </c>
      <c r="F12" s="419"/>
      <c r="G12" s="420"/>
      <c r="H12" s="419" t="s">
        <v>707</v>
      </c>
      <c r="I12" s="420"/>
      <c r="J12" s="478"/>
      <c r="K12" s="420"/>
      <c r="L12" s="421"/>
      <c r="M12" s="420"/>
      <c r="N12" s="422"/>
      <c r="O12" s="420"/>
      <c r="P12" s="422"/>
      <c r="Q12" s="420"/>
      <c r="R12" s="422"/>
      <c r="S12" s="420"/>
      <c r="T12" s="422"/>
      <c r="U12" s="420"/>
    </row>
    <row r="13" spans="1:21" s="417" customFormat="1" ht="15.75">
      <c r="A13" s="415"/>
      <c r="B13" s="416" t="s">
        <v>280</v>
      </c>
      <c r="D13" s="418" t="s">
        <v>706</v>
      </c>
      <c r="F13" s="419"/>
      <c r="G13" s="423"/>
      <c r="H13" s="419" t="s">
        <v>707</v>
      </c>
      <c r="I13" s="423"/>
      <c r="J13" s="478"/>
      <c r="K13" s="423"/>
      <c r="L13" s="421"/>
      <c r="M13" s="423"/>
      <c r="N13" s="422"/>
      <c r="O13" s="423"/>
      <c r="P13" s="422"/>
      <c r="Q13" s="423"/>
      <c r="R13" s="422"/>
      <c r="S13" s="423"/>
      <c r="T13" s="422"/>
      <c r="U13" s="423"/>
    </row>
    <row r="14" spans="1:21" s="8" customFormat="1" ht="16.5">
      <c r="A14" s="13"/>
      <c r="B14" s="55" t="s">
        <v>708</v>
      </c>
      <c r="D14" s="27"/>
      <c r="F14" s="27"/>
      <c r="G14" s="237"/>
      <c r="H14" s="27"/>
      <c r="I14" s="237"/>
      <c r="J14" s="478"/>
      <c r="K14" s="237"/>
      <c r="L14" s="49"/>
      <c r="M14" s="237"/>
      <c r="N14" s="39"/>
      <c r="O14" s="237"/>
      <c r="P14" s="39"/>
      <c r="Q14" s="237"/>
      <c r="R14" s="39"/>
      <c r="S14" s="237"/>
      <c r="T14" s="39"/>
      <c r="U14" s="237"/>
    </row>
    <row r="15" spans="1:21" s="8" customFormat="1" ht="16.5">
      <c r="A15" s="13"/>
      <c r="B15" s="23" t="s">
        <v>275</v>
      </c>
      <c r="D15" s="374" t="s">
        <v>82</v>
      </c>
      <c r="E15" s="375"/>
      <c r="F15" s="9"/>
      <c r="G15" s="237"/>
      <c r="H15" s="376"/>
      <c r="I15" s="237"/>
      <c r="J15" s="478"/>
      <c r="K15" s="237"/>
      <c r="L15" s="49"/>
      <c r="M15" s="237"/>
      <c r="N15" s="39"/>
      <c r="O15" s="237"/>
      <c r="P15" s="39"/>
      <c r="Q15" s="237"/>
      <c r="R15" s="39"/>
      <c r="S15" s="237"/>
      <c r="T15" s="39"/>
      <c r="U15" s="237"/>
    </row>
    <row r="16" spans="1:21" s="8" customFormat="1" ht="16.5">
      <c r="A16" s="13"/>
      <c r="B16" s="24" t="str">
        <f>LEFT(B15,SEARCH(",",B15))&amp;" value"</f>
        <v>Crude oil (2709), value</v>
      </c>
      <c r="D16" s="9" t="s">
        <v>82</v>
      </c>
      <c r="F16" s="9"/>
      <c r="G16" s="237"/>
      <c r="H16" s="9"/>
      <c r="I16" s="237"/>
      <c r="J16" s="478"/>
      <c r="K16" s="237"/>
      <c r="L16" s="49"/>
      <c r="M16" s="237"/>
      <c r="N16" s="39"/>
      <c r="O16" s="237"/>
      <c r="P16" s="39"/>
      <c r="Q16" s="237"/>
      <c r="R16" s="39"/>
      <c r="S16" s="237"/>
      <c r="T16" s="39"/>
      <c r="U16" s="237"/>
    </row>
    <row r="17" spans="1:21" s="8" customFormat="1" ht="16.5">
      <c r="A17" s="13"/>
      <c r="B17" s="23" t="s">
        <v>280</v>
      </c>
      <c r="D17" s="374" t="s">
        <v>82</v>
      </c>
      <c r="F17" s="9"/>
      <c r="G17" s="237"/>
      <c r="H17" s="9"/>
      <c r="I17" s="237"/>
      <c r="J17" s="478"/>
      <c r="K17" s="237"/>
      <c r="L17" s="49"/>
      <c r="M17" s="237"/>
      <c r="N17" s="39"/>
      <c r="O17" s="237"/>
      <c r="P17" s="39"/>
      <c r="Q17" s="237"/>
      <c r="R17" s="39"/>
      <c r="S17" s="237"/>
      <c r="T17" s="39"/>
      <c r="U17" s="237"/>
    </row>
    <row r="18" spans="1:21" s="8" customFormat="1" ht="16.5">
      <c r="A18" s="13"/>
      <c r="B18" s="24" t="str">
        <f>LEFT(B17,SEARCH(",",B17))&amp;" value"</f>
        <v>Natural gas (2711), value</v>
      </c>
      <c r="D18" s="9" t="s">
        <v>82</v>
      </c>
      <c r="F18" s="9"/>
      <c r="G18" s="237"/>
      <c r="H18" s="9"/>
      <c r="I18" s="237"/>
      <c r="J18" s="478"/>
      <c r="K18" s="237"/>
      <c r="L18" s="49"/>
      <c r="M18" s="237"/>
      <c r="N18" s="39"/>
      <c r="O18" s="237"/>
      <c r="P18" s="39"/>
      <c r="Q18" s="237"/>
      <c r="R18" s="39"/>
      <c r="S18" s="237"/>
      <c r="T18" s="39"/>
      <c r="U18" s="237"/>
    </row>
    <row r="19" spans="1:21" s="8" customFormat="1" ht="16.5">
      <c r="A19" s="13"/>
      <c r="B19" s="23" t="s">
        <v>709</v>
      </c>
      <c r="D19" s="9" t="s">
        <v>82</v>
      </c>
      <c r="F19" s="9"/>
      <c r="G19" s="237"/>
      <c r="H19" s="9"/>
      <c r="I19" s="237"/>
      <c r="J19" s="478"/>
      <c r="K19" s="237"/>
      <c r="L19" s="49"/>
      <c r="M19" s="237"/>
      <c r="N19" s="39"/>
      <c r="O19" s="237"/>
      <c r="P19" s="39"/>
      <c r="Q19" s="237"/>
      <c r="R19" s="39"/>
      <c r="S19" s="237"/>
      <c r="T19" s="39"/>
      <c r="U19" s="237"/>
    </row>
    <row r="20" spans="1:21" s="8" customFormat="1" ht="16.5">
      <c r="A20" s="13"/>
      <c r="B20" s="24" t="str">
        <f>LEFT(B19,SEARCH(",",B19))&amp;" value"</f>
        <v>Coal, value</v>
      </c>
      <c r="D20" s="9" t="s">
        <v>82</v>
      </c>
      <c r="F20" s="9"/>
      <c r="G20" s="237"/>
      <c r="H20" s="9"/>
      <c r="I20" s="237"/>
      <c r="J20" s="478"/>
      <c r="K20" s="237"/>
      <c r="L20" s="49"/>
      <c r="M20" s="237"/>
      <c r="N20" s="39"/>
      <c r="O20" s="237"/>
      <c r="P20" s="39"/>
      <c r="Q20" s="237"/>
      <c r="R20" s="39"/>
      <c r="S20" s="237"/>
      <c r="T20" s="39"/>
      <c r="U20" s="237"/>
    </row>
    <row r="21" spans="1:21" s="8" customFormat="1" ht="30">
      <c r="A21" s="13"/>
      <c r="B21" s="55" t="s">
        <v>710</v>
      </c>
      <c r="D21" s="9" t="s">
        <v>56</v>
      </c>
      <c r="E21" s="38"/>
      <c r="F21" s="9" t="str">
        <f>IF(D21=[2]Lists!$K$4,"&lt; Input URL to data source &gt;",IF(D21=[2]Lists!$K$5,"&lt; Reference section in EITI Report or URL &gt;",IF(D21=[2]Lists!$K$6,"&lt; Reference evidence of non-applicability &gt;","")))</f>
        <v/>
      </c>
      <c r="G21" s="237"/>
      <c r="H21" s="9" t="str">
        <f>IF(F21=[2]Lists!$K$4,"&lt; Input URL to data source &gt;",IF(F21=[2]Lists!$K$5,"&lt; Reference section in EITI Report or URL &gt;",IF(F21=[2]Lists!$K$6,"&lt; Reference evidence of non-applicability &gt;","")))</f>
        <v/>
      </c>
      <c r="I21" s="237"/>
      <c r="J21" s="478"/>
      <c r="K21" s="237"/>
      <c r="L21" s="49"/>
      <c r="M21" s="237"/>
      <c r="N21" s="39"/>
      <c r="O21" s="237"/>
      <c r="P21" s="39"/>
      <c r="Q21" s="237"/>
      <c r="R21" s="39"/>
      <c r="S21" s="237"/>
      <c r="T21" s="39"/>
      <c r="U21" s="237"/>
    </row>
    <row r="22" spans="1:21" s="8" customFormat="1" ht="45">
      <c r="A22" s="13"/>
      <c r="B22" s="55" t="s">
        <v>711</v>
      </c>
      <c r="D22" s="9" t="s">
        <v>136</v>
      </c>
      <c r="E22" s="38"/>
      <c r="F22" s="9" t="str">
        <f>IF(D22=[2]Lists!$K$4,"&lt; Input URL to data source &gt;",IF(D22=[2]Lists!$K$5,"&lt; Reference section in EITI Report or URL &gt;",IF(D22=[2]Lists!$K$6,"&lt; Reference evidence of non-applicability &gt;","")))</f>
        <v/>
      </c>
      <c r="G22" s="237"/>
      <c r="H22" s="9" t="str">
        <f>IF(F22=[2]Lists!$K$4,"&lt; Input URL to data source &gt;",IF(F22=[2]Lists!$K$5,"&lt; Reference section in EITI Report or URL &gt;",IF(F22=[2]Lists!$K$6,"&lt; Reference evidence of non-applicability &gt;","")))</f>
        <v/>
      </c>
      <c r="I22" s="237"/>
      <c r="J22" s="478"/>
      <c r="K22" s="237"/>
      <c r="L22" s="49"/>
      <c r="M22" s="237"/>
      <c r="N22" s="39"/>
      <c r="O22" s="237"/>
      <c r="P22" s="39"/>
      <c r="Q22" s="237"/>
      <c r="R22" s="39"/>
      <c r="S22" s="237"/>
      <c r="T22" s="39"/>
      <c r="U22" s="237"/>
    </row>
    <row r="23" spans="1:21" s="8" customFormat="1" ht="45">
      <c r="A23" s="13"/>
      <c r="B23" s="55" t="s">
        <v>712</v>
      </c>
      <c r="D23" s="9" t="s">
        <v>56</v>
      </c>
      <c r="E23" s="38"/>
      <c r="F23" s="9"/>
      <c r="G23" s="237"/>
      <c r="H23" s="9"/>
      <c r="I23" s="237"/>
      <c r="J23" s="478"/>
      <c r="K23" s="237"/>
      <c r="L23" s="49"/>
      <c r="M23" s="237"/>
      <c r="N23" s="39"/>
      <c r="O23" s="237"/>
      <c r="P23" s="39"/>
      <c r="Q23" s="237"/>
      <c r="R23" s="39"/>
      <c r="S23" s="237"/>
      <c r="T23" s="39"/>
      <c r="U23" s="237"/>
    </row>
    <row r="24" spans="1:21" s="8" customFormat="1" ht="105">
      <c r="A24" s="13"/>
      <c r="B24" s="55" t="s">
        <v>713</v>
      </c>
      <c r="D24" s="9" t="s">
        <v>56</v>
      </c>
      <c r="E24" s="38"/>
      <c r="F24" s="9"/>
      <c r="G24" s="237"/>
      <c r="H24" s="9"/>
      <c r="I24" s="237"/>
      <c r="J24" s="478"/>
      <c r="K24" s="237"/>
      <c r="L24" s="49"/>
      <c r="M24" s="237"/>
      <c r="N24" s="39"/>
      <c r="O24" s="237"/>
      <c r="P24" s="39"/>
      <c r="Q24" s="237"/>
      <c r="R24" s="39"/>
      <c r="S24" s="237"/>
      <c r="T24" s="39"/>
      <c r="U24" s="237"/>
    </row>
    <row r="25" spans="1:21" s="8" customFormat="1" ht="75">
      <c r="A25" s="13"/>
      <c r="B25" s="55" t="s">
        <v>714</v>
      </c>
      <c r="D25" s="9" t="s">
        <v>56</v>
      </c>
      <c r="E25" s="38"/>
      <c r="F25" s="9"/>
      <c r="G25" s="237"/>
      <c r="H25" s="9"/>
      <c r="I25" s="237"/>
      <c r="J25" s="478"/>
      <c r="K25" s="237"/>
      <c r="L25" s="49"/>
      <c r="M25" s="237"/>
      <c r="N25" s="39"/>
      <c r="O25" s="237"/>
      <c r="P25" s="39"/>
      <c r="Q25" s="237"/>
      <c r="R25" s="39"/>
      <c r="S25" s="237"/>
      <c r="T25" s="39"/>
      <c r="U25" s="237"/>
    </row>
    <row r="26" spans="1:21" s="8" customFormat="1" ht="75">
      <c r="A26" s="13"/>
      <c r="B26" s="55" t="s">
        <v>715</v>
      </c>
      <c r="D26" s="9" t="s">
        <v>56</v>
      </c>
      <c r="E26" s="38"/>
      <c r="F26" s="9"/>
      <c r="G26" s="237"/>
      <c r="H26" s="9"/>
      <c r="I26" s="237"/>
      <c r="J26" s="478"/>
      <c r="K26" s="237"/>
      <c r="L26" s="49"/>
      <c r="M26" s="237"/>
      <c r="N26" s="39"/>
      <c r="O26" s="237"/>
      <c r="P26" s="39"/>
      <c r="Q26" s="237"/>
      <c r="R26" s="39"/>
      <c r="S26" s="237"/>
      <c r="T26" s="39"/>
      <c r="U26" s="237"/>
    </row>
    <row r="27" spans="1:21" s="8" customFormat="1" ht="30">
      <c r="A27" s="13"/>
      <c r="B27" s="55" t="s">
        <v>716</v>
      </c>
      <c r="D27" s="9" t="s">
        <v>82</v>
      </c>
      <c r="F27" s="9" t="s">
        <v>279</v>
      </c>
      <c r="G27" s="237"/>
      <c r="H27" s="9" t="s">
        <v>279</v>
      </c>
      <c r="I27" s="237"/>
      <c r="J27" s="479"/>
      <c r="K27" s="237"/>
      <c r="L27" s="49"/>
      <c r="M27" s="237"/>
      <c r="N27" s="39"/>
      <c r="O27" s="237"/>
      <c r="P27" s="39"/>
      <c r="Q27" s="237"/>
      <c r="R27" s="39"/>
      <c r="S27" s="237"/>
      <c r="T27" s="39"/>
      <c r="U27" s="237"/>
    </row>
    <row r="28" spans="1:21" s="236" customFormat="1">
      <c r="A28" s="235"/>
      <c r="L28" s="8"/>
    </row>
    <row r="29" spans="1:21" ht="16.5"/>
  </sheetData>
  <mergeCells count="1">
    <mergeCell ref="J9:J27"/>
  </mergeCells>
  <pageMargins left="0.7" right="0.7" top="0.75" bottom="0.75" header="0.3" footer="0.3"/>
  <pageSetup paperSize="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978B-7666-2346-BB89-61A9C644A0D1}">
  <sheetPr codeName="Sheet17"/>
  <dimension ref="A1:U17"/>
  <sheetViews>
    <sheetView zoomScale="80" zoomScaleNormal="80" workbookViewId="0">
      <selection activeCell="D8" sqref="D8"/>
    </sheetView>
  </sheetViews>
  <sheetFormatPr defaultColWidth="10.5" defaultRowHeight="15.95"/>
  <cols>
    <col min="1" max="1" width="17.25" style="234" customWidth="1"/>
    <col min="2" max="2" width="45.5" style="234" customWidth="1"/>
    <col min="3" max="3" width="3.25" style="234" customWidth="1"/>
    <col min="4" max="4" width="26" style="234" customWidth="1"/>
    <col min="5" max="5" width="3.25" style="234" customWidth="1"/>
    <col min="6" max="6" width="26" style="234" customWidth="1"/>
    <col min="7" max="7" width="3.25" style="234" customWidth="1"/>
    <col min="8" max="8" width="26" style="234" customWidth="1"/>
    <col min="9" max="9" width="3.2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717</v>
      </c>
    </row>
    <row r="3" spans="1:21" s="40" customFormat="1" ht="135">
      <c r="A3" s="270" t="s">
        <v>718</v>
      </c>
      <c r="B3" s="57" t="s">
        <v>719</v>
      </c>
      <c r="D3" s="9" t="s">
        <v>720</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40" customFormat="1" ht="27">
      <c r="A7" s="270" t="s">
        <v>134</v>
      </c>
      <c r="B7" s="57" t="s">
        <v>721</v>
      </c>
      <c r="D7" s="9" t="s">
        <v>720</v>
      </c>
      <c r="F7" s="58"/>
      <c r="H7" s="58"/>
      <c r="J7" s="49"/>
      <c r="L7" s="49"/>
      <c r="N7" s="39"/>
      <c r="P7" s="39"/>
      <c r="R7" s="39"/>
      <c r="T7" s="39"/>
    </row>
    <row r="8" spans="1:21" s="38" customFormat="1" ht="18.95">
      <c r="A8" s="56"/>
      <c r="B8" s="47"/>
      <c r="D8" s="47"/>
      <c r="F8" s="47"/>
      <c r="H8" s="47"/>
      <c r="J8" s="48"/>
      <c r="N8" s="48"/>
      <c r="P8" s="48"/>
      <c r="R8" s="48"/>
      <c r="T8" s="48"/>
    </row>
    <row r="9" spans="1:21" s="8" customFormat="1" ht="30">
      <c r="A9" s="13"/>
      <c r="B9" s="54" t="s">
        <v>722</v>
      </c>
      <c r="D9" s="9" t="s">
        <v>214</v>
      </c>
      <c r="F9" s="9" t="str">
        <f>IF(D9=[2]Lists!$K$4,"&lt; Input URL to data source &gt;",IF(D9=[2]Lists!$K$5,"&lt; Reference section in EITI Report or URL &gt;",IF(D9=[2]Lists!$K$6,"&lt; Reference evidence of non-applicability &gt;","")))</f>
        <v/>
      </c>
      <c r="G9" s="38"/>
      <c r="H9" s="9" t="str">
        <f>IF(F9=[2]Lists!$K$4,"&lt; Input URL to data source &gt;",IF(F9=[2]Lists!$K$5,"&lt; Reference section in EITI Report or URL &gt;",IF(F9=[2]Lists!$K$6,"&lt; Reference evidence of non-applicability &gt;","")))</f>
        <v/>
      </c>
      <c r="I9" s="38"/>
      <c r="J9" s="514" t="s">
        <v>723</v>
      </c>
      <c r="K9" s="38"/>
      <c r="L9" s="49"/>
      <c r="M9" s="38"/>
      <c r="N9" s="39"/>
      <c r="O9" s="38"/>
      <c r="P9" s="39"/>
      <c r="Q9" s="38"/>
      <c r="R9" s="39"/>
      <c r="S9" s="38"/>
      <c r="T9" s="39"/>
      <c r="U9" s="38"/>
    </row>
    <row r="10" spans="1:21" s="8" customFormat="1" ht="30">
      <c r="A10" s="13"/>
      <c r="B10" s="60" t="s">
        <v>724</v>
      </c>
      <c r="D10" s="9" t="s">
        <v>214</v>
      </c>
      <c r="F10" s="9"/>
      <c r="G10" s="38"/>
      <c r="H10" s="9"/>
      <c r="I10" s="38"/>
      <c r="J10" s="478"/>
      <c r="K10" s="38"/>
      <c r="L10" s="49"/>
      <c r="M10" s="38"/>
      <c r="N10" s="39"/>
      <c r="O10" s="38"/>
      <c r="P10" s="39"/>
      <c r="Q10" s="38"/>
      <c r="R10" s="39"/>
      <c r="S10" s="38"/>
      <c r="T10" s="39"/>
      <c r="U10" s="38"/>
    </row>
    <row r="11" spans="1:21" s="8" customFormat="1" ht="45">
      <c r="A11" s="13"/>
      <c r="B11" s="60" t="s">
        <v>725</v>
      </c>
      <c r="D11" s="9" t="s">
        <v>214</v>
      </c>
      <c r="F11" s="9"/>
      <c r="G11" s="38"/>
      <c r="H11" s="9"/>
      <c r="I11" s="38"/>
      <c r="J11" s="478"/>
      <c r="K11" s="38"/>
      <c r="L11" s="49"/>
      <c r="M11" s="38"/>
      <c r="N11" s="39"/>
      <c r="O11" s="38"/>
      <c r="P11" s="39"/>
      <c r="Q11" s="38"/>
      <c r="R11" s="39"/>
      <c r="S11" s="38"/>
      <c r="T11" s="39"/>
      <c r="U11" s="38"/>
    </row>
    <row r="12" spans="1:21" s="8" customFormat="1" ht="45">
      <c r="A12" s="13"/>
      <c r="B12" s="60" t="s">
        <v>726</v>
      </c>
      <c r="D12" s="9" t="s">
        <v>82</v>
      </c>
      <c r="F12" s="9" t="s">
        <v>279</v>
      </c>
      <c r="G12" s="38"/>
      <c r="H12" s="9" t="s">
        <v>279</v>
      </c>
      <c r="I12" s="38"/>
      <c r="J12" s="478"/>
      <c r="K12" s="38"/>
      <c r="L12" s="49"/>
      <c r="M12" s="38"/>
      <c r="N12" s="39"/>
      <c r="O12" s="38"/>
      <c r="P12" s="39"/>
      <c r="Q12" s="38"/>
      <c r="R12" s="39"/>
      <c r="S12" s="38"/>
      <c r="T12" s="39"/>
      <c r="U12" s="38"/>
    </row>
    <row r="13" spans="1:21" s="8" customFormat="1" ht="60">
      <c r="A13" s="13"/>
      <c r="B13" s="60" t="s">
        <v>727</v>
      </c>
      <c r="D13" s="9" t="s">
        <v>214</v>
      </c>
      <c r="F13" s="9"/>
      <c r="G13" s="38"/>
      <c r="H13" s="9"/>
      <c r="I13" s="38"/>
      <c r="J13" s="478"/>
      <c r="K13" s="38"/>
      <c r="L13" s="49"/>
      <c r="M13" s="38"/>
      <c r="N13" s="39"/>
      <c r="O13" s="38"/>
      <c r="P13" s="39"/>
      <c r="Q13" s="38"/>
      <c r="R13" s="39"/>
      <c r="S13" s="38"/>
      <c r="T13" s="39"/>
      <c r="U13" s="38"/>
    </row>
    <row r="14" spans="1:21" s="8" customFormat="1" ht="45">
      <c r="A14" s="13"/>
      <c r="B14" s="60" t="s">
        <v>728</v>
      </c>
      <c r="D14" s="9" t="s">
        <v>82</v>
      </c>
      <c r="F14" s="9" t="s">
        <v>279</v>
      </c>
      <c r="G14" s="38"/>
      <c r="H14" s="9" t="s">
        <v>279</v>
      </c>
      <c r="I14" s="38"/>
      <c r="J14" s="478"/>
      <c r="K14" s="38"/>
      <c r="L14" s="49"/>
      <c r="M14" s="38"/>
      <c r="N14" s="39"/>
      <c r="O14" s="38"/>
      <c r="P14" s="39"/>
      <c r="Q14" s="38"/>
      <c r="R14" s="39"/>
      <c r="S14" s="38"/>
      <c r="T14" s="39"/>
      <c r="U14" s="38"/>
    </row>
    <row r="15" spans="1:21" s="8" customFormat="1" ht="45">
      <c r="A15" s="13"/>
      <c r="B15" s="60" t="s">
        <v>729</v>
      </c>
      <c r="D15" s="9" t="s">
        <v>214</v>
      </c>
      <c r="F15" s="9"/>
      <c r="G15" s="38"/>
      <c r="H15" s="9"/>
      <c r="I15" s="38"/>
      <c r="J15" s="478"/>
      <c r="K15" s="38"/>
      <c r="L15" s="49"/>
      <c r="M15" s="38"/>
      <c r="N15" s="39"/>
      <c r="O15" s="38"/>
      <c r="P15" s="39"/>
      <c r="Q15" s="38"/>
      <c r="R15" s="39"/>
      <c r="S15" s="38"/>
      <c r="T15" s="39"/>
      <c r="U15" s="38"/>
    </row>
    <row r="16" spans="1:21" s="71" customFormat="1" ht="47.25" customHeight="1">
      <c r="A16" s="70"/>
      <c r="B16" s="75" t="s">
        <v>730</v>
      </c>
      <c r="D16" s="9" t="s">
        <v>136</v>
      </c>
      <c r="F16" s="73"/>
      <c r="G16" s="72"/>
      <c r="H16" s="73"/>
      <c r="I16" s="72"/>
      <c r="J16" s="479"/>
      <c r="K16" s="72"/>
      <c r="L16" s="49"/>
      <c r="M16" s="72"/>
      <c r="N16" s="74"/>
      <c r="O16" s="72"/>
      <c r="P16" s="74"/>
      <c r="Q16" s="72"/>
      <c r="R16" s="74"/>
      <c r="S16" s="72"/>
      <c r="T16" s="74"/>
      <c r="U16" s="72"/>
    </row>
    <row r="17" spans="1:21" s="236" customFormat="1" ht="18.95">
      <c r="A17" s="235"/>
      <c r="G17" s="50"/>
      <c r="I17" s="50"/>
      <c r="J17" s="10"/>
      <c r="K17" s="50"/>
      <c r="L17" s="237"/>
      <c r="M17" s="50"/>
      <c r="N17" s="10"/>
      <c r="O17" s="50"/>
      <c r="P17" s="10"/>
      <c r="Q17" s="50"/>
      <c r="R17" s="10"/>
      <c r="S17" s="50"/>
      <c r="T17" s="10"/>
      <c r="U17" s="50"/>
    </row>
  </sheetData>
  <mergeCells count="1">
    <mergeCell ref="J9:J16"/>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3323-9D40-C641-9A85-FA798ECEDDDE}">
  <sheetPr codeName="Sheet18"/>
  <dimension ref="A1:U14"/>
  <sheetViews>
    <sheetView topLeftCell="A5" zoomScale="80" zoomScaleNormal="80" workbookViewId="0">
      <selection activeCell="F12" sqref="F12"/>
    </sheetView>
  </sheetViews>
  <sheetFormatPr defaultColWidth="10.5" defaultRowHeight="15.95"/>
  <cols>
    <col min="1" max="1" width="16.25" style="234" customWidth="1"/>
    <col min="2" max="2" width="42" style="234" customWidth="1"/>
    <col min="3" max="3" width="3.25" style="234" customWidth="1"/>
    <col min="4" max="4" width="35.25" style="234" customWidth="1"/>
    <col min="5" max="5" width="3.25" style="234" customWidth="1"/>
    <col min="6" max="6" width="35.25" style="234" customWidth="1"/>
    <col min="7" max="7" width="3.25" style="234" customWidth="1"/>
    <col min="8" max="8" width="35.25" style="234" customWidth="1"/>
    <col min="9" max="9" width="3.2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731</v>
      </c>
    </row>
    <row r="3" spans="1:21" s="40" customFormat="1" ht="105">
      <c r="A3" s="270" t="s">
        <v>732</v>
      </c>
      <c r="B3" s="57" t="s">
        <v>733</v>
      </c>
      <c r="D3" s="9" t="s">
        <v>102</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40" customFormat="1" ht="30">
      <c r="A7" s="270" t="s">
        <v>134</v>
      </c>
      <c r="B7" s="57" t="s">
        <v>734</v>
      </c>
      <c r="D7" s="9" t="s">
        <v>136</v>
      </c>
      <c r="F7" s="58"/>
      <c r="H7" s="58"/>
      <c r="J7" s="49"/>
      <c r="L7" s="49"/>
      <c r="N7" s="39"/>
      <c r="O7" s="38"/>
      <c r="P7" s="39"/>
      <c r="Q7" s="38"/>
      <c r="R7" s="39"/>
      <c r="S7" s="38"/>
      <c r="T7" s="39"/>
    </row>
    <row r="8" spans="1:21" s="38" customFormat="1" ht="18.95">
      <c r="A8" s="56"/>
      <c r="B8" s="47"/>
      <c r="D8" s="47"/>
      <c r="F8" s="47"/>
      <c r="H8" s="47"/>
      <c r="J8" s="48"/>
      <c r="N8" s="48"/>
      <c r="P8" s="48"/>
      <c r="R8" s="48"/>
      <c r="T8" s="48"/>
    </row>
    <row r="9" spans="1:21" s="8" customFormat="1" ht="66.75">
      <c r="A9" s="13"/>
      <c r="B9" s="54" t="s">
        <v>735</v>
      </c>
      <c r="D9" s="9" t="s">
        <v>271</v>
      </c>
      <c r="F9" s="9" t="s">
        <v>736</v>
      </c>
      <c r="G9" s="38"/>
      <c r="H9" s="9" t="s">
        <v>737</v>
      </c>
      <c r="I9" s="38"/>
      <c r="J9" s="444" t="s">
        <v>738</v>
      </c>
      <c r="K9" s="38"/>
      <c r="L9" s="49"/>
      <c r="M9" s="38"/>
      <c r="N9" s="39"/>
      <c r="O9" s="38"/>
      <c r="P9" s="39"/>
      <c r="Q9" s="38"/>
      <c r="R9" s="39"/>
      <c r="S9" s="38"/>
      <c r="T9" s="39"/>
      <c r="U9" s="38"/>
    </row>
    <row r="10" spans="1:21" s="8" customFormat="1" ht="79.150000000000006" customHeight="1">
      <c r="A10" s="13"/>
      <c r="B10" s="60" t="s">
        <v>739</v>
      </c>
      <c r="D10" s="9" t="s">
        <v>64</v>
      </c>
      <c r="F10" s="9"/>
      <c r="G10" s="40"/>
      <c r="H10" s="9"/>
      <c r="I10" s="40"/>
      <c r="J10" s="478"/>
      <c r="K10" s="40"/>
      <c r="L10" s="49"/>
      <c r="M10" s="40"/>
      <c r="N10" s="39"/>
      <c r="O10" s="40"/>
      <c r="P10" s="39"/>
      <c r="Q10" s="40"/>
      <c r="R10" s="39"/>
      <c r="S10" s="40"/>
      <c r="T10" s="39"/>
      <c r="U10" s="40"/>
    </row>
    <row r="11" spans="1:21" s="8" customFormat="1" ht="30.75" customHeight="1">
      <c r="A11" s="13"/>
      <c r="B11" s="60" t="s">
        <v>740</v>
      </c>
      <c r="D11" s="9" t="s">
        <v>741</v>
      </c>
      <c r="F11" s="9" t="s">
        <v>742</v>
      </c>
      <c r="G11" s="40"/>
      <c r="H11" s="9"/>
      <c r="I11" s="40"/>
      <c r="J11" s="478"/>
      <c r="K11" s="40"/>
      <c r="L11" s="49"/>
      <c r="M11" s="40"/>
      <c r="N11" s="39"/>
      <c r="O11" s="40"/>
      <c r="P11" s="39"/>
      <c r="Q11" s="40"/>
      <c r="R11" s="39"/>
      <c r="S11" s="40"/>
      <c r="T11" s="39"/>
      <c r="U11" s="40"/>
    </row>
    <row r="12" spans="1:21" s="8" customFormat="1" ht="47.25" customHeight="1">
      <c r="A12" s="13"/>
      <c r="B12" s="60" t="s">
        <v>743</v>
      </c>
      <c r="D12" s="9" t="s">
        <v>82</v>
      </c>
      <c r="F12" s="9" t="s">
        <v>279</v>
      </c>
      <c r="G12" s="40"/>
      <c r="H12" s="9" t="s">
        <v>279</v>
      </c>
      <c r="I12" s="40"/>
      <c r="J12" s="478"/>
      <c r="K12" s="40"/>
      <c r="L12" s="49"/>
      <c r="M12" s="40"/>
      <c r="N12" s="39"/>
      <c r="O12" s="40"/>
      <c r="P12" s="39"/>
      <c r="Q12" s="40"/>
      <c r="R12" s="39"/>
      <c r="S12" s="40"/>
      <c r="T12" s="39"/>
      <c r="U12" s="40"/>
    </row>
    <row r="13" spans="1:21" s="8" customFormat="1" ht="62.25" customHeight="1">
      <c r="A13" s="13"/>
      <c r="B13" s="60" t="s">
        <v>744</v>
      </c>
      <c r="D13" s="9" t="s">
        <v>82</v>
      </c>
      <c r="F13" s="9" t="s">
        <v>279</v>
      </c>
      <c r="G13" s="40"/>
      <c r="H13" s="9" t="s">
        <v>279</v>
      </c>
      <c r="I13" s="40"/>
      <c r="J13" s="479"/>
      <c r="K13" s="40"/>
      <c r="L13" s="49"/>
      <c r="M13" s="40"/>
      <c r="N13" s="39"/>
      <c r="O13" s="40"/>
      <c r="P13" s="39"/>
      <c r="Q13" s="40"/>
      <c r="R13" s="39"/>
      <c r="S13" s="40"/>
      <c r="T13" s="39"/>
      <c r="U13" s="40"/>
    </row>
    <row r="14" spans="1:21" s="236" customFormat="1">
      <c r="A14" s="235"/>
      <c r="L14" s="237"/>
    </row>
  </sheetData>
  <mergeCells count="1">
    <mergeCell ref="J9:J13"/>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246C-ABF1-9D46-8E18-C64EEC8FFF69}">
  <sheetPr codeName="Sheet2"/>
  <dimension ref="A1:G95"/>
  <sheetViews>
    <sheetView showGridLines="0" showRowColHeaders="0" topLeftCell="A7" zoomScale="70" zoomScaleNormal="70" workbookViewId="0">
      <selection activeCell="E30" sqref="E30"/>
    </sheetView>
  </sheetViews>
  <sheetFormatPr defaultColWidth="4" defaultRowHeight="24" customHeight="1"/>
  <cols>
    <col min="1" max="1" width="4" style="131"/>
    <col min="2" max="2" width="4" style="131" hidden="1" customWidth="1"/>
    <col min="3" max="3" width="75" style="131" bestFit="1" customWidth="1"/>
    <col min="4" max="4" width="2.75" style="131" customWidth="1"/>
    <col min="5" max="5" width="44.5" style="131" bestFit="1" customWidth="1"/>
    <col min="6" max="6" width="2.75" style="131" customWidth="1"/>
    <col min="7" max="7" width="40" style="131" bestFit="1" customWidth="1"/>
    <col min="8" max="16384" width="4" style="131"/>
  </cols>
  <sheetData>
    <row r="1" spans="1:7" ht="15.95"/>
    <row r="2" spans="1:7" ht="15.95">
      <c r="C2" s="431" t="s">
        <v>34</v>
      </c>
      <c r="D2" s="431"/>
      <c r="E2" s="431"/>
      <c r="F2" s="431"/>
      <c r="G2" s="431"/>
    </row>
    <row r="3" spans="1:7" s="132" customFormat="1" ht="22.5">
      <c r="C3" s="432" t="s">
        <v>35</v>
      </c>
      <c r="D3" s="432"/>
      <c r="E3" s="432"/>
      <c r="F3" s="432"/>
      <c r="G3" s="432"/>
    </row>
    <row r="4" spans="1:7" ht="12.75" customHeight="1">
      <c r="C4" s="433" t="s">
        <v>36</v>
      </c>
      <c r="D4" s="433"/>
      <c r="E4" s="433"/>
      <c r="F4" s="433"/>
      <c r="G4" s="433"/>
    </row>
    <row r="5" spans="1:7" ht="12.75" customHeight="1">
      <c r="C5" s="434" t="s">
        <v>37</v>
      </c>
      <c r="D5" s="434"/>
      <c r="E5" s="434"/>
      <c r="F5" s="434"/>
      <c r="G5" s="434"/>
    </row>
    <row r="6" spans="1:7" ht="12.75" customHeight="1">
      <c r="C6" s="434" t="s">
        <v>38</v>
      </c>
      <c r="D6" s="434"/>
      <c r="E6" s="434"/>
      <c r="F6" s="434"/>
      <c r="G6" s="434"/>
    </row>
    <row r="7" spans="1:7" ht="12.75" customHeight="1">
      <c r="C7" s="435" t="s">
        <v>39</v>
      </c>
      <c r="D7" s="435"/>
      <c r="E7" s="435"/>
      <c r="F7" s="435"/>
      <c r="G7" s="435"/>
    </row>
    <row r="8" spans="1:7" ht="15.95">
      <c r="C8" s="4"/>
      <c r="D8" s="133"/>
      <c r="E8" s="133"/>
      <c r="F8" s="4"/>
      <c r="G8" s="4"/>
    </row>
    <row r="9" spans="1:7" ht="15.95">
      <c r="C9" s="134" t="s">
        <v>40</v>
      </c>
      <c r="D9" s="135"/>
      <c r="E9" s="136" t="s">
        <v>41</v>
      </c>
      <c r="F9" s="135"/>
      <c r="G9" s="137" t="s">
        <v>15</v>
      </c>
    </row>
    <row r="10" spans="1:7" ht="15.95">
      <c r="C10" s="4"/>
      <c r="D10" s="133"/>
      <c r="E10" s="133"/>
      <c r="F10" s="4"/>
      <c r="G10" s="4"/>
    </row>
    <row r="11" spans="1:7" s="132" customFormat="1" ht="22.5">
      <c r="B11" s="138"/>
      <c r="C11" s="139" t="s">
        <v>42</v>
      </c>
      <c r="E11" s="140"/>
    </row>
    <row r="12" spans="1:7" ht="19.5" thickBot="1">
      <c r="A12" s="141"/>
      <c r="B12" s="141"/>
      <c r="C12" s="142" t="s">
        <v>43</v>
      </c>
      <c r="D12" s="143"/>
      <c r="E12" s="144" t="s">
        <v>44</v>
      </c>
      <c r="F12" s="143"/>
      <c r="G12" s="145" t="s">
        <v>45</v>
      </c>
    </row>
    <row r="13" spans="1:7" ht="16.5" thickBot="1">
      <c r="B13" s="146"/>
      <c r="C13" s="147" t="s">
        <v>32</v>
      </c>
      <c r="D13" s="148"/>
      <c r="E13" s="149"/>
      <c r="F13" s="148"/>
      <c r="G13" s="149"/>
    </row>
    <row r="14" spans="1:7" ht="15.95">
      <c r="A14" s="150"/>
      <c r="B14" s="150" t="s">
        <v>32</v>
      </c>
      <c r="C14" s="151" t="s">
        <v>46</v>
      </c>
      <c r="D14" s="88"/>
      <c r="E14" s="152"/>
      <c r="F14" s="88"/>
      <c r="G14" s="153"/>
    </row>
    <row r="15" spans="1:7" ht="15.95">
      <c r="A15" s="150"/>
      <c r="B15" s="150" t="s">
        <v>32</v>
      </c>
      <c r="C15" s="151" t="s">
        <v>47</v>
      </c>
      <c r="D15" s="88"/>
      <c r="E15" s="154" t="str">
        <f>IFERROR(VLOOKUP($E$14,[1]!Table1_Country_codes_and_currencies[#Data],3,FALSE),"")</f>
        <v/>
      </c>
      <c r="F15" s="88"/>
      <c r="G15" s="153"/>
    </row>
    <row r="16" spans="1:7" ht="15.95">
      <c r="B16" s="150" t="s">
        <v>32</v>
      </c>
      <c r="C16" s="151" t="s">
        <v>48</v>
      </c>
      <c r="D16" s="88"/>
      <c r="E16" s="154" t="str">
        <f>IFERROR(VLOOKUP($E$14,[1]!Table1_Country_codes_and_currencies[#Data],7,FALSE),"")</f>
        <v/>
      </c>
      <c r="F16" s="88"/>
      <c r="G16" s="153"/>
    </row>
    <row r="17" spans="1:7" ht="16.5" thickBot="1">
      <c r="B17" s="150" t="s">
        <v>32</v>
      </c>
      <c r="C17" s="155" t="s">
        <v>49</v>
      </c>
      <c r="D17" s="100"/>
      <c r="E17" s="101" t="str">
        <f>IFERROR(VLOOKUP($E$14,[1]!Table1_Country_codes_and_currencies[#Data],5,FALSE),"")</f>
        <v/>
      </c>
      <c r="F17" s="100"/>
      <c r="G17" s="156"/>
    </row>
    <row r="18" spans="1:7" ht="16.5" thickBot="1">
      <c r="B18" s="146"/>
      <c r="C18" s="147" t="s">
        <v>50</v>
      </c>
      <c r="D18" s="148"/>
      <c r="E18" s="149"/>
      <c r="F18" s="148"/>
      <c r="G18" s="149"/>
    </row>
    <row r="19" spans="1:7" ht="15.95">
      <c r="A19" s="150"/>
      <c r="B19" s="150" t="s">
        <v>50</v>
      </c>
      <c r="C19" s="151" t="s">
        <v>51</v>
      </c>
      <c r="D19" s="88"/>
      <c r="E19" s="157" t="s">
        <v>52</v>
      </c>
      <c r="F19" s="88"/>
      <c r="G19" s="153"/>
    </row>
    <row r="20" spans="1:7" ht="16.5" thickBot="1">
      <c r="A20" s="150"/>
      <c r="B20" s="150" t="s">
        <v>50</v>
      </c>
      <c r="C20" s="155" t="s">
        <v>53</v>
      </c>
      <c r="D20" s="100"/>
      <c r="E20" s="157" t="s">
        <v>52</v>
      </c>
      <c r="F20" s="100"/>
      <c r="G20" s="156"/>
    </row>
    <row r="21" spans="1:7" ht="16.5" thickBot="1">
      <c r="B21" s="146"/>
      <c r="C21" s="147" t="s">
        <v>54</v>
      </c>
      <c r="D21" s="148"/>
      <c r="E21" s="158"/>
      <c r="F21" s="148"/>
      <c r="G21" s="149"/>
    </row>
    <row r="22" spans="1:7" ht="15.95">
      <c r="B22" s="150" t="s">
        <v>54</v>
      </c>
      <c r="C22" s="159" t="s">
        <v>55</v>
      </c>
      <c r="D22" s="88"/>
      <c r="E22" s="152" t="s">
        <v>56</v>
      </c>
      <c r="F22" s="88"/>
      <c r="G22" s="153"/>
    </row>
    <row r="23" spans="1:7" ht="15.95">
      <c r="A23" s="150"/>
      <c r="B23" s="150" t="s">
        <v>54</v>
      </c>
      <c r="C23" s="151" t="s">
        <v>57</v>
      </c>
      <c r="D23" s="88"/>
      <c r="E23" s="160"/>
      <c r="F23" s="88"/>
      <c r="G23" s="153"/>
    </row>
    <row r="24" spans="1:7" ht="15.95">
      <c r="B24" s="150" t="s">
        <v>54</v>
      </c>
      <c r="C24" s="151" t="s">
        <v>58</v>
      </c>
      <c r="D24" s="88"/>
      <c r="E24" s="161"/>
      <c r="F24" s="88"/>
      <c r="G24" s="153"/>
    </row>
    <row r="25" spans="1:7" ht="15.95">
      <c r="A25" s="150"/>
      <c r="B25" s="150" t="s">
        <v>54</v>
      </c>
      <c r="C25" s="151" t="s">
        <v>59</v>
      </c>
      <c r="D25" s="88"/>
      <c r="E25" s="162"/>
      <c r="F25" s="88"/>
      <c r="G25" s="153"/>
    </row>
    <row r="26" spans="1:7" ht="15.95">
      <c r="B26" s="150" t="s">
        <v>54</v>
      </c>
      <c r="C26" s="163" t="s">
        <v>60</v>
      </c>
      <c r="D26" s="164"/>
      <c r="E26" s="160" t="s">
        <v>56</v>
      </c>
      <c r="F26" s="164"/>
      <c r="G26" s="165"/>
    </row>
    <row r="27" spans="1:7" ht="15.95">
      <c r="B27" s="150" t="s">
        <v>54</v>
      </c>
      <c r="C27" s="151" t="s">
        <v>61</v>
      </c>
      <c r="D27" s="88"/>
      <c r="E27" s="161"/>
      <c r="F27" s="88"/>
      <c r="G27" s="166"/>
    </row>
    <row r="28" spans="1:7" ht="15.95">
      <c r="A28" s="150"/>
      <c r="B28" s="150" t="s">
        <v>54</v>
      </c>
      <c r="C28" s="151" t="s">
        <v>62</v>
      </c>
      <c r="D28" s="88"/>
      <c r="E28" s="162"/>
      <c r="F28" s="88"/>
      <c r="G28" s="166"/>
    </row>
    <row r="29" spans="1:7" ht="15.95">
      <c r="B29" s="150" t="s">
        <v>54</v>
      </c>
      <c r="C29" s="163" t="s">
        <v>63</v>
      </c>
      <c r="D29" s="164"/>
      <c r="E29" s="160" t="s">
        <v>64</v>
      </c>
      <c r="F29" s="167"/>
      <c r="G29" s="168"/>
    </row>
    <row r="30" spans="1:7" ht="15.95">
      <c r="A30" s="150"/>
      <c r="B30" s="150" t="s">
        <v>54</v>
      </c>
      <c r="C30" s="151" t="s">
        <v>65</v>
      </c>
      <c r="D30" s="88"/>
      <c r="E30" s="161"/>
      <c r="F30" s="88"/>
      <c r="G30" s="153"/>
    </row>
    <row r="31" spans="1:7" ht="16.5" thickBot="1">
      <c r="A31" s="150"/>
      <c r="B31" s="150" t="s">
        <v>54</v>
      </c>
      <c r="C31" s="151" t="s">
        <v>66</v>
      </c>
      <c r="D31" s="102"/>
      <c r="E31" s="169" t="str">
        <f>IF(OR($E$29=[1]Lists!$I$4,$E$29=[1]Lists!$I$5),"&lt;URL&gt;","")</f>
        <v>&lt;URL&gt;</v>
      </c>
      <c r="F31" s="100"/>
      <c r="G31" s="170"/>
    </row>
    <row r="32" spans="1:7" ht="16.149999999999999" customHeight="1" thickBot="1">
      <c r="C32" s="171" t="s">
        <v>67</v>
      </c>
      <c r="D32" s="172"/>
      <c r="E32" s="173"/>
      <c r="F32" s="174"/>
      <c r="G32" s="175"/>
    </row>
    <row r="33" spans="1:7" ht="15.95">
      <c r="A33" s="150"/>
      <c r="B33" s="176"/>
      <c r="C33" s="177" t="s">
        <v>68</v>
      </c>
      <c r="D33" s="88"/>
      <c r="E33" s="178" t="s">
        <v>69</v>
      </c>
      <c r="F33" s="4"/>
      <c r="G33" s="179" t="str">
        <f>IF(OR($E$29=[1]Lists!$I$4,$E$29=[1]Lists!$I$5),"&lt;URL&gt;","")</f>
        <v>&lt;URL&gt;</v>
      </c>
    </row>
    <row r="34" spans="1:7" ht="16.5" thickBot="1">
      <c r="B34" s="150" t="s">
        <v>70</v>
      </c>
      <c r="C34" s="180" t="s">
        <v>71</v>
      </c>
      <c r="D34" s="100"/>
      <c r="E34" s="181" t="s">
        <v>72</v>
      </c>
      <c r="F34" s="148"/>
      <c r="G34" s="182"/>
    </row>
    <row r="35" spans="1:7" ht="18" customHeight="1" thickBot="1">
      <c r="A35" s="150"/>
      <c r="B35" s="150" t="s">
        <v>70</v>
      </c>
      <c r="C35" s="147" t="s">
        <v>70</v>
      </c>
      <c r="D35" s="148"/>
      <c r="E35" s="174"/>
      <c r="F35" s="148"/>
      <c r="G35" s="174"/>
    </row>
    <row r="36" spans="1:7" ht="15.75" customHeight="1">
      <c r="B36" s="150" t="s">
        <v>70</v>
      </c>
      <c r="C36" s="183" t="s">
        <v>73</v>
      </c>
      <c r="D36" s="88"/>
      <c r="E36" s="154"/>
      <c r="F36" s="88"/>
      <c r="G36" s="88"/>
    </row>
    <row r="37" spans="1:7" ht="16.5" customHeight="1">
      <c r="A37" s="150"/>
      <c r="B37" s="150" t="s">
        <v>70</v>
      </c>
      <c r="C37" s="184" t="s">
        <v>74</v>
      </c>
      <c r="D37" s="88"/>
      <c r="E37" s="160" t="s">
        <v>75</v>
      </c>
      <c r="F37" s="88"/>
      <c r="G37" s="166"/>
    </row>
    <row r="38" spans="1:7" ht="16.5" customHeight="1">
      <c r="A38" s="150"/>
      <c r="B38" s="150" t="s">
        <v>70</v>
      </c>
      <c r="C38" s="184" t="s">
        <v>76</v>
      </c>
      <c r="D38" s="88"/>
      <c r="E38" s="160" t="s">
        <v>75</v>
      </c>
      <c r="F38" s="88"/>
      <c r="G38" s="166"/>
    </row>
    <row r="39" spans="1:7" ht="15.75" customHeight="1">
      <c r="B39" s="150" t="s">
        <v>70</v>
      </c>
      <c r="C39" s="184" t="s">
        <v>77</v>
      </c>
      <c r="D39" s="88"/>
      <c r="E39" s="160" t="s">
        <v>75</v>
      </c>
      <c r="F39" s="88"/>
      <c r="G39" s="166"/>
    </row>
    <row r="40" spans="1:7" ht="18" customHeight="1">
      <c r="B40" s="150" t="s">
        <v>70</v>
      </c>
      <c r="C40" s="184" t="s">
        <v>78</v>
      </c>
      <c r="D40" s="88"/>
      <c r="E40" s="160" t="s">
        <v>75</v>
      </c>
      <c r="F40" s="88"/>
      <c r="G40" s="166"/>
    </row>
    <row r="41" spans="1:7" ht="15.95">
      <c r="B41" s="150" t="s">
        <v>70</v>
      </c>
      <c r="C41" s="185" t="s">
        <v>79</v>
      </c>
      <c r="D41" s="88"/>
      <c r="E41" s="160" t="s">
        <v>80</v>
      </c>
      <c r="F41" s="88"/>
      <c r="G41" s="166"/>
    </row>
    <row r="42" spans="1:7" ht="15.95">
      <c r="B42" s="150" t="s">
        <v>70</v>
      </c>
      <c r="C42" s="184" t="s">
        <v>81</v>
      </c>
      <c r="D42" s="88"/>
      <c r="E42" s="160" t="s">
        <v>82</v>
      </c>
      <c r="F42" s="88"/>
      <c r="G42" s="166"/>
    </row>
    <row r="43" spans="1:7" ht="15.95">
      <c r="B43" s="150" t="s">
        <v>70</v>
      </c>
      <c r="C43" s="184" t="s">
        <v>83</v>
      </c>
      <c r="D43" s="186"/>
      <c r="E43" s="160" t="s">
        <v>82</v>
      </c>
      <c r="F43" s="88"/>
      <c r="G43" s="187"/>
    </row>
    <row r="44" spans="1:7" ht="15.95">
      <c r="B44" s="150" t="s">
        <v>70</v>
      </c>
      <c r="C44" s="188" t="s">
        <v>84</v>
      </c>
      <c r="D44" s="88"/>
      <c r="E44" s="189" t="s">
        <v>85</v>
      </c>
      <c r="F44" s="164"/>
      <c r="G44" s="166"/>
    </row>
    <row r="45" spans="1:7" ht="15.95">
      <c r="B45" s="150" t="s">
        <v>70</v>
      </c>
      <c r="C45" s="190" t="s">
        <v>86</v>
      </c>
      <c r="D45" s="88"/>
      <c r="E45" s="191"/>
      <c r="F45" s="88"/>
      <c r="G45" s="166"/>
    </row>
    <row r="46" spans="1:7" ht="16.5" thickBot="1">
      <c r="B46" s="150" t="s">
        <v>70</v>
      </c>
      <c r="C46" s="192" t="s">
        <v>87</v>
      </c>
      <c r="D46" s="100"/>
      <c r="E46" s="193" t="s">
        <v>72</v>
      </c>
      <c r="F46" s="100"/>
      <c r="G46" s="194"/>
    </row>
    <row r="47" spans="1:7" s="141" customFormat="1" ht="16.5" thickBot="1">
      <c r="A47" s="131"/>
      <c r="B47" s="150" t="s">
        <v>70</v>
      </c>
      <c r="C47" s="195" t="s">
        <v>88</v>
      </c>
      <c r="D47" s="100"/>
      <c r="E47" s="196"/>
      <c r="F47" s="100"/>
      <c r="G47" s="194"/>
    </row>
    <row r="48" spans="1:7" ht="15.75" customHeight="1">
      <c r="B48" s="150" t="s">
        <v>70</v>
      </c>
      <c r="C48" s="184" t="s">
        <v>89</v>
      </c>
      <c r="D48" s="88"/>
      <c r="E48" s="160" t="s">
        <v>64</v>
      </c>
      <c r="F48" s="88"/>
      <c r="G48" s="166"/>
    </row>
    <row r="49" spans="1:7" s="150" customFormat="1" ht="15.95">
      <c r="A49" s="131"/>
      <c r="C49" s="184" t="s">
        <v>90</v>
      </c>
      <c r="D49" s="88"/>
      <c r="E49" s="160" t="s">
        <v>64</v>
      </c>
      <c r="F49" s="88"/>
      <c r="G49" s="166"/>
    </row>
    <row r="50" spans="1:7" s="150" customFormat="1" ht="15.75" customHeight="1">
      <c r="A50" s="131"/>
      <c r="C50" s="184" t="s">
        <v>91</v>
      </c>
      <c r="D50" s="88"/>
      <c r="E50" s="160" t="s">
        <v>64</v>
      </c>
      <c r="F50" s="88"/>
      <c r="G50" s="166"/>
    </row>
    <row r="51" spans="1:7" ht="16.5" thickBot="1">
      <c r="B51" s="150"/>
      <c r="C51" s="197" t="s">
        <v>92</v>
      </c>
      <c r="D51" s="100"/>
      <c r="E51" s="160" t="s">
        <v>56</v>
      </c>
      <c r="F51" s="100"/>
      <c r="G51" s="194"/>
    </row>
    <row r="52" spans="1:7" ht="16.5" thickBot="1">
      <c r="B52" s="150" t="s">
        <v>93</v>
      </c>
      <c r="C52" s="198" t="s">
        <v>94</v>
      </c>
      <c r="D52" s="199"/>
      <c r="E52" s="200"/>
      <c r="F52" s="199"/>
      <c r="G52" s="199"/>
    </row>
    <row r="53" spans="1:7" ht="15.95">
      <c r="B53" s="150" t="s">
        <v>93</v>
      </c>
      <c r="C53" s="151" t="s">
        <v>95</v>
      </c>
      <c r="D53" s="88"/>
      <c r="E53" s="152" t="s">
        <v>96</v>
      </c>
      <c r="F53" s="88"/>
      <c r="G53" s="153"/>
    </row>
    <row r="54" spans="1:7" s="150" customFormat="1" ht="15.95">
      <c r="A54" s="131"/>
      <c r="B54" s="131"/>
      <c r="C54" s="151" t="s">
        <v>97</v>
      </c>
      <c r="D54" s="88"/>
      <c r="E54" s="152" t="s">
        <v>96</v>
      </c>
      <c r="F54" s="88"/>
      <c r="G54" s="153"/>
    </row>
    <row r="55" spans="1:7" s="150" customFormat="1" ht="15.95">
      <c r="A55" s="131"/>
      <c r="B55" s="131"/>
      <c r="C55" s="151" t="s">
        <v>98</v>
      </c>
      <c r="D55" s="88"/>
      <c r="E55" s="152" t="s">
        <v>96</v>
      </c>
      <c r="F55" s="88"/>
      <c r="G55" s="153"/>
    </row>
    <row r="56" spans="1:7" ht="15" customHeight="1" thickBot="1">
      <c r="C56" s="99"/>
      <c r="D56" s="100"/>
      <c r="E56" s="101"/>
      <c r="F56" s="100"/>
      <c r="G56" s="102"/>
    </row>
    <row r="57" spans="1:7" ht="16.5" thickBot="1">
      <c r="C57" s="436"/>
      <c r="D57" s="436"/>
      <c r="E57" s="436"/>
      <c r="F57" s="436"/>
      <c r="G57" s="436"/>
    </row>
    <row r="58" spans="1:7" s="150" customFormat="1" ht="16.5" thickBot="1">
      <c r="A58" s="4"/>
      <c r="B58" s="4"/>
      <c r="C58" s="437"/>
      <c r="D58" s="438"/>
      <c r="E58" s="438"/>
      <c r="F58" s="438"/>
      <c r="G58" s="439"/>
    </row>
    <row r="59" spans="1:7" ht="16.5" thickBot="1">
      <c r="A59" s="4"/>
      <c r="B59" s="4"/>
      <c r="C59" s="437"/>
      <c r="D59" s="438"/>
      <c r="E59" s="438"/>
      <c r="F59" s="438"/>
      <c r="G59" s="439"/>
    </row>
    <row r="60" spans="1:7" ht="16.5" thickBot="1">
      <c r="A60" s="4"/>
      <c r="B60" s="4"/>
      <c r="C60" s="440"/>
      <c r="D60" s="440"/>
      <c r="E60" s="440"/>
      <c r="F60" s="440"/>
      <c r="G60" s="440"/>
    </row>
    <row r="61" spans="1:7" ht="15.95">
      <c r="A61" s="4"/>
      <c r="B61" s="4"/>
      <c r="C61" s="441" t="s">
        <v>30</v>
      </c>
      <c r="D61" s="441"/>
      <c r="E61" s="441"/>
      <c r="F61" s="441"/>
      <c r="G61" s="441"/>
    </row>
    <row r="62" spans="1:7" s="150" customFormat="1" ht="15.95">
      <c r="A62" s="4"/>
      <c r="B62" s="4"/>
      <c r="C62" s="424" t="s">
        <v>31</v>
      </c>
      <c r="D62" s="424"/>
      <c r="E62" s="424"/>
      <c r="F62" s="424"/>
      <c r="G62" s="424"/>
    </row>
    <row r="63" spans="1:7" s="4" customFormat="1" ht="15">
      <c r="B63" s="88" t="s">
        <v>32</v>
      </c>
      <c r="C63" s="429" t="s">
        <v>33</v>
      </c>
      <c r="D63" s="429"/>
      <c r="E63" s="429"/>
      <c r="F63" s="429"/>
      <c r="G63" s="429"/>
    </row>
    <row r="64" spans="1:7" s="4" customFormat="1" ht="15.95">
      <c r="A64" s="131"/>
      <c r="B64" s="131"/>
      <c r="C64" s="201"/>
      <c r="D64" s="150"/>
      <c r="E64" s="201"/>
      <c r="F64" s="150"/>
      <c r="G64" s="150"/>
    </row>
    <row r="65" spans="1:7" s="4" customFormat="1" ht="15.95">
      <c r="A65" s="131"/>
      <c r="B65" s="131"/>
      <c r="C65" s="202"/>
      <c r="D65" s="202"/>
      <c r="E65" s="202"/>
      <c r="F65" s="202"/>
      <c r="G65" s="131"/>
    </row>
    <row r="66" spans="1:7" s="4" customFormat="1" ht="18.75" customHeight="1">
      <c r="A66" s="131"/>
      <c r="B66" s="131"/>
      <c r="C66" s="131"/>
      <c r="D66" s="131"/>
      <c r="E66" s="131"/>
      <c r="F66" s="131"/>
      <c r="G66" s="131"/>
    </row>
    <row r="67" spans="1:7" s="4" customFormat="1" ht="15.95">
      <c r="A67" s="131"/>
      <c r="B67" s="131"/>
      <c r="C67" s="430"/>
      <c r="D67" s="430"/>
      <c r="E67" s="430"/>
      <c r="F67" s="430"/>
      <c r="G67" s="430"/>
    </row>
    <row r="68" spans="1:7" s="4" customFormat="1" ht="15.95">
      <c r="A68" s="131"/>
      <c r="B68" s="131"/>
      <c r="C68" s="430"/>
      <c r="D68" s="430"/>
      <c r="E68" s="430"/>
      <c r="F68" s="430"/>
      <c r="G68" s="430"/>
    </row>
    <row r="69" spans="1:7" ht="15.95">
      <c r="C69" s="430"/>
      <c r="D69" s="430"/>
      <c r="E69" s="430"/>
      <c r="F69" s="430"/>
      <c r="G69" s="430"/>
    </row>
    <row r="70" spans="1:7" ht="15" customHeight="1">
      <c r="C70" s="430"/>
      <c r="D70" s="430"/>
      <c r="E70" s="430"/>
      <c r="F70" s="430"/>
      <c r="G70" s="430"/>
    </row>
    <row r="71" spans="1:7" ht="15" customHeight="1">
      <c r="C71" s="202"/>
      <c r="D71" s="202"/>
      <c r="E71" s="202"/>
      <c r="F71" s="202"/>
    </row>
    <row r="72" spans="1:7" ht="15.95">
      <c r="C72" s="428"/>
      <c r="D72" s="428"/>
      <c r="E72" s="428"/>
    </row>
    <row r="73" spans="1:7" ht="15.95">
      <c r="C73" s="428"/>
      <c r="D73" s="428"/>
      <c r="E73" s="428"/>
    </row>
    <row r="74" spans="1:7" ht="18.75" customHeight="1"/>
    <row r="75" spans="1:7" ht="15.95"/>
    <row r="76" spans="1:7" ht="15.95"/>
    <row r="77" spans="1:7" ht="15.95"/>
    <row r="78" spans="1:7" ht="15.95"/>
    <row r="79" spans="1:7" ht="15.95"/>
    <row r="80" spans="1:7" ht="15.95"/>
    <row r="81" ht="15.95"/>
    <row r="82" ht="15.95"/>
    <row r="83" ht="15.95"/>
    <row r="84" ht="15.95"/>
    <row r="85" ht="15.95"/>
    <row r="86" ht="15.95"/>
    <row r="87" ht="15.95"/>
    <row r="88" ht="15.95"/>
    <row r="89" ht="15.95"/>
    <row r="90" ht="15.95"/>
    <row r="91" ht="15.95"/>
    <row r="92" ht="15.95"/>
    <row r="93" ht="15.95"/>
    <row r="94" ht="15.95"/>
    <row r="95" ht="15.9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hyperlinks>
    <hyperlink ref="C44" r:id="rId1" display="Reporting currency (ISO-4217)" xr:uid="{65BE80BA-7A41-BD4F-B703-0ED9302D5191}"/>
    <hyperlink ref="C47" r:id="rId2" location="r4-7" xr:uid="{7A359257-999D-C84E-AC34-C298DA2FA2BF}"/>
    <hyperlink ref="C32" r:id="rId3" location="r7-2" display="Public debate (Requirement 7.1)" xr:uid="{4F484D37-0FB4-6142-9208-D8B82B503418}"/>
  </hyperlinks>
  <pageMargins left="0.25" right="0.25" top="0.75" bottom="0.75" header="0.3" footer="0.3"/>
  <pageSetup paperSize="8" fitToHeight="0" orientation="landscape" horizontalDpi="2400" verticalDpi="2400" r:id="rId4"/>
  <legacy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9A7D1-819C-604C-84F0-50340ECF6734}">
  <sheetPr codeName="Sheet19"/>
  <dimension ref="A1:U17"/>
  <sheetViews>
    <sheetView topLeftCell="A8" zoomScale="80" zoomScaleNormal="80" zoomScalePageLayoutView="50" workbookViewId="0">
      <selection activeCell="F9" sqref="F9"/>
    </sheetView>
  </sheetViews>
  <sheetFormatPr defaultColWidth="10.5" defaultRowHeight="15.95"/>
  <cols>
    <col min="1" max="1" width="23.75" style="234" customWidth="1"/>
    <col min="2" max="2" width="38" style="234" customWidth="1"/>
    <col min="3" max="3" width="3.25" style="234" customWidth="1"/>
    <col min="4" max="4" width="32.5" style="234" customWidth="1"/>
    <col min="5" max="5" width="3.25" style="234" customWidth="1"/>
    <col min="6" max="6" width="32.5" style="234" customWidth="1"/>
    <col min="7" max="7" width="3.25" style="234" customWidth="1"/>
    <col min="8" max="8" width="32.5" style="234" customWidth="1"/>
    <col min="9" max="9" width="3.25" style="234" customWidth="1"/>
    <col min="10" max="10" width="39.5" style="234" customWidth="1"/>
    <col min="11" max="11" width="3.25"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745</v>
      </c>
    </row>
    <row r="3" spans="1:21" s="312" customFormat="1" ht="120">
      <c r="A3" s="270" t="s">
        <v>746</v>
      </c>
      <c r="B3" s="57" t="s">
        <v>747</v>
      </c>
      <c r="D3" s="311" t="s">
        <v>168</v>
      </c>
      <c r="F3" s="313"/>
      <c r="H3" s="313"/>
      <c r="J3" s="49"/>
      <c r="L3" s="49"/>
      <c r="N3" s="39"/>
      <c r="P3" s="39"/>
      <c r="R3" s="39"/>
      <c r="T3" s="39"/>
    </row>
    <row r="4" spans="1:21" s="316" customFormat="1" ht="18.95">
      <c r="A4" s="314"/>
      <c r="B4" s="315"/>
      <c r="D4" s="315"/>
      <c r="F4" s="315"/>
      <c r="H4" s="315"/>
      <c r="J4" s="317"/>
      <c r="L4" s="312"/>
      <c r="N4" s="317"/>
    </row>
    <row r="5" spans="1:21" s="320" customFormat="1" ht="75.95">
      <c r="A5" s="318"/>
      <c r="B5" s="319" t="s">
        <v>103</v>
      </c>
      <c r="D5" s="321" t="s">
        <v>104</v>
      </c>
      <c r="E5" s="322"/>
      <c r="F5" s="321" t="s">
        <v>105</v>
      </c>
      <c r="G5" s="322"/>
      <c r="H5" s="321" t="s">
        <v>106</v>
      </c>
      <c r="J5" s="323" t="s">
        <v>107</v>
      </c>
      <c r="L5" s="323" t="s">
        <v>108</v>
      </c>
      <c r="M5" s="322"/>
      <c r="N5" s="323" t="s">
        <v>109</v>
      </c>
      <c r="O5" s="322"/>
      <c r="P5" s="323" t="s">
        <v>110</v>
      </c>
      <c r="Q5" s="322"/>
      <c r="R5" s="323" t="s">
        <v>111</v>
      </c>
      <c r="S5" s="322"/>
      <c r="T5" s="323" t="s">
        <v>112</v>
      </c>
      <c r="U5" s="322"/>
    </row>
    <row r="6" spans="1:21" s="316" customFormat="1" ht="18.95">
      <c r="A6" s="314"/>
      <c r="B6" s="315"/>
      <c r="D6" s="315"/>
      <c r="F6" s="315"/>
      <c r="H6" s="315"/>
      <c r="J6" s="317"/>
      <c r="N6" s="317"/>
      <c r="P6" s="317"/>
      <c r="R6" s="317"/>
      <c r="T6" s="317"/>
    </row>
    <row r="7" spans="1:21" s="312" customFormat="1" ht="30">
      <c r="A7" s="270" t="s">
        <v>134</v>
      </c>
      <c r="B7" s="57" t="s">
        <v>748</v>
      </c>
      <c r="D7" s="311" t="s">
        <v>136</v>
      </c>
      <c r="F7" s="313"/>
      <c r="H7" s="313"/>
      <c r="J7" s="49"/>
      <c r="L7" s="49"/>
    </row>
    <row r="8" spans="1:21" s="316" customFormat="1" ht="18.95">
      <c r="A8" s="314"/>
      <c r="B8" s="315"/>
      <c r="D8" s="315"/>
      <c r="F8" s="315"/>
      <c r="H8" s="315"/>
      <c r="J8" s="317"/>
      <c r="N8" s="317"/>
      <c r="P8" s="317"/>
      <c r="R8" s="317"/>
      <c r="T8" s="317"/>
    </row>
    <row r="9" spans="1:21" s="8" customFormat="1" ht="214.5">
      <c r="A9" s="13"/>
      <c r="B9" s="325" t="s">
        <v>749</v>
      </c>
      <c r="D9" s="311" t="s">
        <v>116</v>
      </c>
      <c r="F9" s="311" t="s">
        <v>750</v>
      </c>
      <c r="G9" s="316"/>
      <c r="H9" s="311" t="str">
        <f>IF(F9=[2]Lists!$K$4,"&lt; Input URL to data source &gt;",IF(F9=[2]Lists!$K$5,"&lt; Reference section in EITI Report or URL &gt;",IF(F9=[2]Lists!$K$6,"&lt; Reference evidence of non-applicability &gt;","")))</f>
        <v/>
      </c>
      <c r="I9" s="316"/>
      <c r="J9" s="513" t="s">
        <v>751</v>
      </c>
      <c r="K9" s="316"/>
      <c r="L9" s="49"/>
      <c r="M9" s="316"/>
      <c r="N9" s="39"/>
      <c r="O9" s="316"/>
      <c r="P9" s="39"/>
      <c r="Q9" s="316"/>
      <c r="R9" s="39"/>
      <c r="S9" s="316"/>
      <c r="T9" s="39"/>
      <c r="U9" s="316"/>
    </row>
    <row r="10" spans="1:21" s="8" customFormat="1" ht="30">
      <c r="A10" s="13"/>
      <c r="B10" s="326" t="s">
        <v>752</v>
      </c>
      <c r="D10" s="311" t="s">
        <v>136</v>
      </c>
      <c r="F10" s="311"/>
      <c r="G10" s="316"/>
      <c r="H10" s="311"/>
      <c r="I10" s="316"/>
      <c r="J10" s="478"/>
      <c r="K10" s="316"/>
      <c r="L10" s="49"/>
      <c r="M10" s="316"/>
      <c r="N10" s="39"/>
      <c r="O10" s="316"/>
      <c r="P10" s="39"/>
      <c r="Q10" s="316"/>
      <c r="R10" s="39"/>
      <c r="S10" s="316"/>
      <c r="T10" s="39"/>
      <c r="U10" s="316"/>
    </row>
    <row r="11" spans="1:21" s="8" customFormat="1" ht="30">
      <c r="A11" s="13"/>
      <c r="B11" s="326" t="s">
        <v>753</v>
      </c>
      <c r="D11" s="311" t="s">
        <v>82</v>
      </c>
      <c r="F11" s="311" t="s">
        <v>279</v>
      </c>
      <c r="G11" s="312"/>
      <c r="H11" s="311" t="s">
        <v>279</v>
      </c>
      <c r="I11" s="312"/>
      <c r="J11" s="478"/>
      <c r="K11" s="312"/>
      <c r="L11" s="49"/>
      <c r="M11" s="312"/>
      <c r="N11" s="39"/>
      <c r="O11" s="312"/>
      <c r="P11" s="39"/>
      <c r="Q11" s="312"/>
      <c r="R11" s="39"/>
      <c r="S11" s="312"/>
      <c r="T11" s="39"/>
      <c r="U11" s="312"/>
    </row>
    <row r="12" spans="1:21" s="8" customFormat="1" ht="30">
      <c r="A12" s="13"/>
      <c r="B12" s="326" t="s">
        <v>754</v>
      </c>
      <c r="D12" s="311" t="s">
        <v>136</v>
      </c>
      <c r="F12" s="311"/>
      <c r="G12" s="316"/>
      <c r="H12" s="311"/>
      <c r="I12" s="316"/>
      <c r="J12" s="478"/>
      <c r="K12" s="316"/>
      <c r="L12" s="49"/>
      <c r="M12" s="316"/>
      <c r="N12" s="39"/>
      <c r="O12" s="316"/>
      <c r="P12" s="39"/>
      <c r="Q12" s="316"/>
      <c r="R12" s="39"/>
      <c r="S12" s="316"/>
      <c r="T12" s="39"/>
      <c r="U12" s="316"/>
    </row>
    <row r="13" spans="1:21" s="8" customFormat="1" ht="30">
      <c r="A13" s="13"/>
      <c r="B13" s="326" t="s">
        <v>755</v>
      </c>
      <c r="D13" s="311" t="s">
        <v>82</v>
      </c>
      <c r="F13" s="311" t="s">
        <v>279</v>
      </c>
      <c r="G13" s="316"/>
      <c r="H13" s="311" t="s">
        <v>279</v>
      </c>
      <c r="I13" s="316"/>
      <c r="J13" s="478"/>
      <c r="K13" s="316"/>
      <c r="L13" s="49"/>
      <c r="M13" s="316"/>
      <c r="N13" s="39"/>
      <c r="O13" s="316"/>
      <c r="P13" s="39"/>
      <c r="Q13" s="316"/>
      <c r="R13" s="39"/>
      <c r="S13" s="316"/>
      <c r="T13" s="39"/>
      <c r="U13" s="316"/>
    </row>
    <row r="14" spans="1:21" s="8" customFormat="1" ht="30">
      <c r="A14" s="13"/>
      <c r="B14" s="326" t="s">
        <v>756</v>
      </c>
      <c r="D14" s="311" t="s">
        <v>136</v>
      </c>
      <c r="F14" s="311"/>
      <c r="G14" s="316"/>
      <c r="H14" s="311"/>
      <c r="I14" s="316"/>
      <c r="J14" s="478"/>
      <c r="K14" s="316"/>
      <c r="L14" s="49"/>
      <c r="M14" s="316"/>
      <c r="N14" s="39"/>
      <c r="O14" s="316"/>
      <c r="P14" s="39"/>
      <c r="Q14" s="316"/>
      <c r="R14" s="39"/>
      <c r="S14" s="316"/>
      <c r="T14" s="39"/>
      <c r="U14" s="316"/>
    </row>
    <row r="15" spans="1:21" s="8" customFormat="1" ht="30">
      <c r="A15" s="13"/>
      <c r="B15" s="326" t="s">
        <v>757</v>
      </c>
      <c r="D15" s="311" t="s">
        <v>82</v>
      </c>
      <c r="F15" s="311" t="s">
        <v>279</v>
      </c>
      <c r="G15" s="316"/>
      <c r="H15" s="311" t="s">
        <v>279</v>
      </c>
      <c r="I15" s="316"/>
      <c r="J15" s="478"/>
      <c r="K15" s="316"/>
      <c r="L15" s="49"/>
      <c r="M15" s="316"/>
      <c r="N15" s="39"/>
      <c r="O15" s="316"/>
      <c r="P15" s="39"/>
      <c r="Q15" s="316"/>
      <c r="R15" s="39"/>
      <c r="S15" s="316"/>
      <c r="T15" s="39"/>
      <c r="U15" s="316"/>
    </row>
    <row r="16" spans="1:21" s="8" customFormat="1" ht="45">
      <c r="A16" s="13"/>
      <c r="B16" s="326" t="s">
        <v>758</v>
      </c>
      <c r="D16" s="311" t="s">
        <v>136</v>
      </c>
      <c r="F16" s="311"/>
      <c r="G16" s="316"/>
      <c r="H16" s="311"/>
      <c r="I16" s="316"/>
      <c r="J16" s="479"/>
      <c r="K16" s="316"/>
      <c r="L16" s="49"/>
      <c r="M16" s="316"/>
      <c r="N16" s="39"/>
      <c r="O16" s="316"/>
      <c r="P16" s="39"/>
      <c r="Q16" s="316"/>
      <c r="R16" s="39"/>
      <c r="S16" s="316"/>
      <c r="T16" s="39"/>
      <c r="U16" s="316"/>
    </row>
    <row r="17" spans="1:12" s="236" customFormat="1">
      <c r="A17" s="235"/>
      <c r="L17" s="237"/>
    </row>
  </sheetData>
  <mergeCells count="1">
    <mergeCell ref="J9:J16"/>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601C-ED06-7D40-B523-FCA35A63C375}">
  <sheetPr codeName="Sheet20"/>
  <dimension ref="A1:U23"/>
  <sheetViews>
    <sheetView topLeftCell="A8" zoomScale="80" zoomScaleNormal="80" workbookViewId="0">
      <selection activeCell="D12" sqref="D12"/>
    </sheetView>
  </sheetViews>
  <sheetFormatPr defaultColWidth="10.5" defaultRowHeight="15.95"/>
  <cols>
    <col min="1" max="1" width="14.75" style="234" customWidth="1"/>
    <col min="2" max="2" width="48" style="234" customWidth="1"/>
    <col min="3" max="3" width="3" style="234" customWidth="1"/>
    <col min="4" max="4" width="30.25" style="234" customWidth="1"/>
    <col min="5" max="5" width="3" style="234" customWidth="1"/>
    <col min="6" max="6" width="30.25" style="234" customWidth="1"/>
    <col min="7" max="7" width="3" style="234" customWidth="1"/>
    <col min="8" max="8" width="30.25" style="234" customWidth="1"/>
    <col min="9" max="9" width="3" style="234" customWidth="1"/>
    <col min="10" max="10" width="77.2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759</v>
      </c>
    </row>
    <row r="3" spans="1:21" s="312" customFormat="1" ht="105">
      <c r="A3" s="270" t="s">
        <v>760</v>
      </c>
      <c r="B3" s="57" t="s">
        <v>761</v>
      </c>
      <c r="D3" s="311" t="s">
        <v>762</v>
      </c>
      <c r="F3" s="313"/>
      <c r="H3" s="313"/>
      <c r="J3" s="49"/>
      <c r="L3" s="49"/>
      <c r="N3" s="39"/>
      <c r="P3" s="39"/>
      <c r="R3" s="39"/>
      <c r="T3" s="39"/>
    </row>
    <row r="4" spans="1:21" s="316" customFormat="1" ht="18.95">
      <c r="A4" s="314"/>
      <c r="B4" s="315"/>
      <c r="D4" s="315"/>
      <c r="F4" s="315"/>
      <c r="H4" s="315"/>
      <c r="J4" s="317"/>
      <c r="L4" s="312"/>
      <c r="N4" s="317"/>
    </row>
    <row r="5" spans="1:21" s="320" customFormat="1" ht="57">
      <c r="A5" s="318"/>
      <c r="B5" s="319" t="s">
        <v>103</v>
      </c>
      <c r="D5" s="321" t="s">
        <v>104</v>
      </c>
      <c r="E5" s="322"/>
      <c r="F5" s="321" t="s">
        <v>105</v>
      </c>
      <c r="G5" s="322"/>
      <c r="H5" s="321" t="s">
        <v>106</v>
      </c>
      <c r="J5" s="323" t="s">
        <v>107</v>
      </c>
      <c r="K5" s="322"/>
      <c r="L5" s="323" t="s">
        <v>108</v>
      </c>
      <c r="M5" s="322"/>
      <c r="N5" s="323" t="s">
        <v>109</v>
      </c>
      <c r="O5" s="322"/>
      <c r="P5" s="323" t="s">
        <v>110</v>
      </c>
      <c r="Q5" s="322"/>
      <c r="R5" s="323" t="s">
        <v>111</v>
      </c>
      <c r="S5" s="322"/>
      <c r="T5" s="323" t="s">
        <v>112</v>
      </c>
      <c r="U5" s="322"/>
    </row>
    <row r="6" spans="1:21" s="316" customFormat="1" ht="18.95">
      <c r="A6" s="314"/>
      <c r="B6" s="315"/>
      <c r="D6" s="315"/>
      <c r="F6" s="315"/>
      <c r="H6" s="315"/>
      <c r="J6" s="317"/>
      <c r="N6" s="317"/>
      <c r="P6" s="317"/>
      <c r="R6" s="317"/>
      <c r="T6" s="317"/>
    </row>
    <row r="7" spans="1:21" s="312" customFormat="1" ht="45">
      <c r="A7" s="270" t="s">
        <v>134</v>
      </c>
      <c r="B7" s="57" t="s">
        <v>763</v>
      </c>
      <c r="D7" s="311" t="s">
        <v>136</v>
      </c>
      <c r="F7" s="313"/>
      <c r="H7" s="313"/>
      <c r="J7" s="49"/>
      <c r="L7" s="49"/>
      <c r="N7" s="39"/>
      <c r="O7" s="316"/>
      <c r="P7" s="39"/>
      <c r="Q7" s="316"/>
      <c r="R7" s="39"/>
      <c r="S7" s="316"/>
      <c r="T7" s="39"/>
    </row>
    <row r="8" spans="1:21" s="316" customFormat="1" ht="18.95">
      <c r="A8" s="314"/>
      <c r="B8" s="315"/>
      <c r="D8" s="315"/>
      <c r="F8" s="315"/>
      <c r="H8" s="315"/>
      <c r="J8" s="317"/>
      <c r="N8" s="317"/>
      <c r="P8" s="317"/>
      <c r="R8" s="317"/>
      <c r="T8" s="317"/>
    </row>
    <row r="9" spans="1:21" s="8" customFormat="1" ht="120">
      <c r="A9" s="13"/>
      <c r="B9" s="325" t="s">
        <v>764</v>
      </c>
      <c r="D9" s="311" t="s">
        <v>116</v>
      </c>
      <c r="F9" s="327" t="s">
        <v>765</v>
      </c>
      <c r="G9" s="316"/>
      <c r="H9" s="311" t="str">
        <f>IF(F9=[2]Lists!$K$4,"&lt; Input URL to data source &gt;",IF(F9=[2]Lists!$K$5,"&lt; Reference section in EITI Report or URL &gt;",IF(F9=[2]Lists!$K$6,"&lt; Reference evidence of non-applicability &gt;","")))</f>
        <v/>
      </c>
      <c r="I9" s="316"/>
      <c r="J9" s="444" t="s">
        <v>766</v>
      </c>
      <c r="K9" s="316"/>
      <c r="L9" s="49"/>
      <c r="M9" s="316"/>
      <c r="N9" s="39"/>
      <c r="O9" s="316"/>
      <c r="P9" s="39"/>
      <c r="Q9" s="316"/>
      <c r="R9" s="39"/>
      <c r="S9" s="316"/>
      <c r="T9" s="39"/>
      <c r="U9" s="316"/>
    </row>
    <row r="10" spans="1:21" s="8" customFormat="1" ht="36.75" customHeight="1">
      <c r="A10" s="13"/>
      <c r="B10" s="326" t="s">
        <v>767</v>
      </c>
      <c r="D10" s="311" t="s">
        <v>768</v>
      </c>
      <c r="F10" s="311" t="s">
        <v>769</v>
      </c>
      <c r="G10" s="312"/>
      <c r="H10" s="311" t="s">
        <v>279</v>
      </c>
      <c r="I10" s="312"/>
      <c r="J10" s="478"/>
      <c r="K10" s="312"/>
      <c r="L10" s="49"/>
      <c r="M10" s="312"/>
      <c r="N10" s="39"/>
      <c r="O10" s="312"/>
      <c r="P10" s="39"/>
      <c r="Q10" s="312"/>
      <c r="R10" s="39"/>
      <c r="S10" s="312"/>
      <c r="T10" s="39"/>
      <c r="U10" s="312"/>
    </row>
    <row r="11" spans="1:21" s="8" customFormat="1" ht="30">
      <c r="A11" s="13"/>
      <c r="B11" s="326" t="s">
        <v>770</v>
      </c>
      <c r="D11" s="311" t="s">
        <v>56</v>
      </c>
      <c r="F11" s="327"/>
      <c r="G11" s="312"/>
      <c r="H11" s="311"/>
      <c r="I11" s="312"/>
      <c r="J11" s="478"/>
      <c r="K11" s="312"/>
      <c r="L11" s="49"/>
      <c r="M11" s="312"/>
      <c r="N11" s="39"/>
      <c r="O11" s="312"/>
      <c r="P11" s="39"/>
      <c r="Q11" s="312"/>
      <c r="R11" s="39"/>
      <c r="S11" s="312"/>
      <c r="T11" s="39"/>
      <c r="U11" s="312"/>
    </row>
    <row r="12" spans="1:21" s="8" customFormat="1" ht="40.5">
      <c r="A12" s="13"/>
      <c r="B12" s="326" t="s">
        <v>771</v>
      </c>
      <c r="D12" s="349" t="s">
        <v>772</v>
      </c>
      <c r="F12" s="350" t="s">
        <v>772</v>
      </c>
      <c r="G12" s="312"/>
      <c r="H12" s="311"/>
      <c r="I12" s="312"/>
      <c r="J12" s="478"/>
      <c r="K12" s="312"/>
      <c r="L12" s="49"/>
      <c r="M12" s="312"/>
      <c r="N12" s="39"/>
      <c r="O12" s="312"/>
      <c r="P12" s="39"/>
      <c r="Q12" s="312"/>
      <c r="R12" s="39"/>
      <c r="S12" s="312"/>
      <c r="T12" s="39"/>
      <c r="U12" s="312"/>
    </row>
    <row r="13" spans="1:21" s="8" customFormat="1" ht="45">
      <c r="A13" s="13"/>
      <c r="B13" s="326" t="s">
        <v>773</v>
      </c>
      <c r="D13" s="311" t="s">
        <v>136</v>
      </c>
      <c r="F13" s="311"/>
      <c r="G13" s="312"/>
      <c r="H13" s="311"/>
      <c r="I13" s="312"/>
      <c r="J13" s="479"/>
      <c r="K13" s="312"/>
      <c r="L13" s="49"/>
      <c r="M13" s="312"/>
      <c r="N13" s="39"/>
      <c r="O13" s="312"/>
      <c r="P13" s="39"/>
      <c r="Q13" s="312"/>
      <c r="R13" s="39"/>
      <c r="S13" s="312"/>
      <c r="T13" s="39"/>
      <c r="U13" s="312"/>
    </row>
    <row r="14" spans="1:21" s="236" customFormat="1">
      <c r="A14" s="235"/>
      <c r="L14" s="237"/>
    </row>
    <row r="15" spans="1:21">
      <c r="L15" s="237"/>
    </row>
    <row r="16" spans="1:21">
      <c r="L16" s="237"/>
    </row>
    <row r="17" spans="12:12">
      <c r="L17" s="237"/>
    </row>
    <row r="18" spans="12:12">
      <c r="L18" s="237"/>
    </row>
    <row r="19" spans="12:12">
      <c r="L19" s="237"/>
    </row>
    <row r="20" spans="12:12">
      <c r="L20" s="237"/>
    </row>
    <row r="21" spans="12:12">
      <c r="L21" s="237"/>
    </row>
    <row r="22" spans="12:12">
      <c r="L22" s="237"/>
    </row>
    <row r="23" spans="12:12">
      <c r="L23" s="236"/>
    </row>
  </sheetData>
  <mergeCells count="1">
    <mergeCell ref="J9:J13"/>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4958-F41D-F144-8B2E-F47B83DA49D6}">
  <sheetPr codeName="Sheet21"/>
  <dimension ref="A1:U23"/>
  <sheetViews>
    <sheetView topLeftCell="A2" zoomScale="80" zoomScaleNormal="80" workbookViewId="0">
      <selection activeCell="J7" sqref="J7:J11"/>
    </sheetView>
  </sheetViews>
  <sheetFormatPr defaultColWidth="10.5" defaultRowHeight="15.95"/>
  <cols>
    <col min="1" max="1" width="17.75" style="234" customWidth="1"/>
    <col min="2" max="2" width="44" style="234" customWidth="1"/>
    <col min="3" max="3" width="3" style="234" customWidth="1"/>
    <col min="4" max="4" width="25.75" style="234" customWidth="1"/>
    <col min="5" max="5" width="3" style="234" customWidth="1"/>
    <col min="6" max="6" width="25.75" style="234" customWidth="1"/>
    <col min="7" max="7" width="3" style="234" customWidth="1"/>
    <col min="8" max="8" width="25.75"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774</v>
      </c>
    </row>
    <row r="3" spans="1:21" s="312" customFormat="1" ht="150">
      <c r="A3" s="270" t="s">
        <v>775</v>
      </c>
      <c r="B3" s="57" t="s">
        <v>776</v>
      </c>
      <c r="D3" s="311" t="s">
        <v>762</v>
      </c>
      <c r="F3" s="313"/>
      <c r="H3" s="313"/>
      <c r="J3" s="49"/>
      <c r="L3" s="49"/>
      <c r="N3" s="39"/>
      <c r="P3" s="39"/>
      <c r="R3" s="39"/>
      <c r="T3" s="39"/>
    </row>
    <row r="4" spans="1:21" s="316" customFormat="1" ht="18.95">
      <c r="A4" s="314"/>
      <c r="B4" s="315"/>
      <c r="D4" s="315"/>
      <c r="F4" s="315"/>
      <c r="H4" s="315"/>
      <c r="J4" s="317"/>
      <c r="L4" s="312"/>
      <c r="N4" s="317"/>
    </row>
    <row r="5" spans="1:21" s="320" customFormat="1" ht="75.95">
      <c r="A5" s="318"/>
      <c r="B5" s="319" t="s">
        <v>103</v>
      </c>
      <c r="D5" s="321" t="s">
        <v>104</v>
      </c>
      <c r="E5" s="322"/>
      <c r="F5" s="321" t="s">
        <v>105</v>
      </c>
      <c r="G5" s="322"/>
      <c r="H5" s="321" t="s">
        <v>106</v>
      </c>
      <c r="J5" s="323" t="s">
        <v>107</v>
      </c>
      <c r="L5" s="323" t="s">
        <v>108</v>
      </c>
      <c r="M5" s="322"/>
      <c r="N5" s="323" t="s">
        <v>109</v>
      </c>
      <c r="O5" s="322"/>
      <c r="P5" s="323" t="s">
        <v>110</v>
      </c>
      <c r="Q5" s="322"/>
      <c r="R5" s="323" t="s">
        <v>111</v>
      </c>
      <c r="S5" s="322"/>
      <c r="T5" s="323" t="s">
        <v>112</v>
      </c>
      <c r="U5" s="322"/>
    </row>
    <row r="6" spans="1:21" s="316" customFormat="1" ht="18.95">
      <c r="A6" s="314"/>
      <c r="B6" s="315"/>
      <c r="D6" s="315"/>
      <c r="F6" s="315"/>
      <c r="H6" s="315"/>
      <c r="J6" s="317"/>
      <c r="N6" s="317"/>
      <c r="P6" s="317"/>
      <c r="R6" s="317"/>
      <c r="T6" s="317"/>
    </row>
    <row r="7" spans="1:21" s="316" customFormat="1" ht="60">
      <c r="A7" s="314"/>
      <c r="B7" s="76" t="s">
        <v>777</v>
      </c>
      <c r="D7" s="311" t="s">
        <v>136</v>
      </c>
      <c r="F7" s="311" t="str">
        <f>IF(D7=[2]Lists!$K$4,"&lt; Input URL to data source &gt;",IF(D7=[2]Lists!$K$5,"&lt; Reference section in EITI Report or URL &gt;",IF(D7=[2]Lists!$K$6,"&lt; Reference evidence of non-applicability &gt;","")))</f>
        <v/>
      </c>
      <c r="H7" s="311" t="str">
        <f>IF(F7=[2]Lists!$K$4,"&lt; Input URL to data source &gt;",IF(F7=[2]Lists!$K$5,"&lt; Reference section in EITI Report or URL &gt;",IF(F7=[2]Lists!$K$6,"&lt; Reference evidence of non-applicability &gt;","")))</f>
        <v/>
      </c>
      <c r="J7" s="514"/>
      <c r="L7" s="49"/>
      <c r="N7" s="39"/>
      <c r="P7" s="39"/>
      <c r="R7" s="39"/>
      <c r="T7" s="39"/>
    </row>
    <row r="8" spans="1:21" s="316" customFormat="1" ht="45">
      <c r="A8" s="314"/>
      <c r="B8" s="325" t="s">
        <v>778</v>
      </c>
      <c r="D8" s="311" t="s">
        <v>136</v>
      </c>
      <c r="F8" s="311" t="str">
        <f>IF(D8=[2]Lists!$K$4,"&lt; Input URL to data source &gt;",IF(D8=[2]Lists!$K$5,"&lt; Reference section in EITI Report or URL &gt;",IF(D8=[2]Lists!$K$6,"&lt; Reference evidence of non-applicability &gt;","")))</f>
        <v/>
      </c>
      <c r="H8" s="311" t="str">
        <f>IF(F8=[2]Lists!$K$4,"&lt; Input URL to data source &gt;",IF(F8=[2]Lists!$K$5,"&lt; Reference section in EITI Report or URL &gt;",IF(F8=[2]Lists!$K$6,"&lt; Reference evidence of non-applicability &gt;","")))</f>
        <v/>
      </c>
      <c r="J8" s="478"/>
      <c r="L8" s="49"/>
      <c r="N8" s="39"/>
      <c r="P8" s="39"/>
      <c r="R8" s="39"/>
      <c r="T8" s="39"/>
    </row>
    <row r="9" spans="1:21" s="316" customFormat="1" ht="30">
      <c r="A9" s="314"/>
      <c r="B9" s="325" t="s">
        <v>779</v>
      </c>
      <c r="D9" s="311" t="s">
        <v>136</v>
      </c>
      <c r="F9" s="311" t="str">
        <f>IF(D9=[2]Lists!$K$4,"&lt; Input URL to data source &gt;",IF(D9=[2]Lists!$K$5,"&lt; Reference section in EITI Report or URL &gt;",IF(D9=[2]Lists!$K$6,"&lt; Reference evidence of non-applicability &gt;","")))</f>
        <v/>
      </c>
      <c r="H9" s="311" t="str">
        <f>IF(F9=[2]Lists!$K$4,"&lt; Input URL to data source &gt;",IF(F9=[2]Lists!$K$5,"&lt; Reference section in EITI Report or URL &gt;",IF(F9=[2]Lists!$K$6,"&lt; Reference evidence of non-applicability &gt;","")))</f>
        <v/>
      </c>
      <c r="J9" s="478"/>
      <c r="L9" s="49"/>
      <c r="N9" s="39"/>
      <c r="P9" s="39"/>
      <c r="R9" s="39"/>
      <c r="T9" s="39"/>
    </row>
    <row r="10" spans="1:21" s="316" customFormat="1" ht="45">
      <c r="A10" s="314"/>
      <c r="B10" s="325" t="s">
        <v>780</v>
      </c>
      <c r="D10" s="311" t="s">
        <v>136</v>
      </c>
      <c r="F10" s="311" t="str">
        <f>IF(D10=[2]Lists!$K$4,"&lt; Input URL to data source &gt;",IF(D10=[2]Lists!$K$5,"&lt; Reference section in EITI Report or URL &gt;",IF(D10=[2]Lists!$K$6,"&lt; Reference evidence of non-applicability &gt;","")))</f>
        <v/>
      </c>
      <c r="H10" s="311" t="str">
        <f>IF(F10=[2]Lists!$K$4,"&lt; Input URL to data source &gt;",IF(F10=[2]Lists!$K$5,"&lt; Reference section in EITI Report or URL &gt;",IF(F10=[2]Lists!$K$6,"&lt; Reference evidence of non-applicability &gt;","")))</f>
        <v/>
      </c>
      <c r="J10" s="478"/>
      <c r="L10" s="49"/>
      <c r="N10" s="39"/>
      <c r="P10" s="39"/>
      <c r="R10" s="39"/>
      <c r="T10" s="39"/>
    </row>
    <row r="11" spans="1:21" s="316" customFormat="1" ht="30">
      <c r="A11" s="314"/>
      <c r="B11" s="325" t="s">
        <v>781</v>
      </c>
      <c r="D11" s="311" t="s">
        <v>136</v>
      </c>
      <c r="F11" s="311" t="str">
        <f>IF(D11=[2]Lists!$K$4,"&lt; Input URL to data source &gt;",IF(D11=[2]Lists!$K$5,"&lt; Reference section in EITI Report or URL &gt;",IF(D11=[2]Lists!$K$6,"&lt; Reference evidence of non-applicability &gt;","")))</f>
        <v/>
      </c>
      <c r="H11" s="311" t="str">
        <f>IF(F11=[2]Lists!$K$4,"&lt; Input URL to data source &gt;",IF(F11=[2]Lists!$K$5,"&lt; Reference section in EITI Report or URL &gt;",IF(F11=[2]Lists!$K$6,"&lt; Reference evidence of non-applicability &gt;","")))</f>
        <v/>
      </c>
      <c r="J11" s="479"/>
      <c r="L11" s="49"/>
      <c r="N11" s="39"/>
      <c r="P11" s="39"/>
      <c r="R11" s="39"/>
      <c r="T11" s="39"/>
    </row>
    <row r="12" spans="1:21" s="236" customFormat="1" ht="30">
      <c r="A12" s="235"/>
      <c r="B12" s="76" t="s">
        <v>782</v>
      </c>
      <c r="D12" s="244"/>
      <c r="L12" s="17"/>
    </row>
    <row r="13" spans="1:21">
      <c r="L13" s="17"/>
    </row>
    <row r="14" spans="1:21">
      <c r="L14" s="237"/>
    </row>
    <row r="15" spans="1:21">
      <c r="L15" s="237"/>
    </row>
    <row r="16" spans="1:21">
      <c r="L16" s="237"/>
    </row>
    <row r="17" spans="12:12">
      <c r="L17" s="237"/>
    </row>
    <row r="18" spans="12:12">
      <c r="L18" s="237"/>
    </row>
    <row r="19" spans="12:12">
      <c r="L19" s="237"/>
    </row>
    <row r="20" spans="12:12">
      <c r="L20" s="237"/>
    </row>
    <row r="21" spans="12:12">
      <c r="L21" s="237"/>
    </row>
    <row r="22" spans="12:12">
      <c r="L22" s="237"/>
    </row>
    <row r="23" spans="12:12">
      <c r="L23" s="236"/>
    </row>
  </sheetData>
  <mergeCells count="1">
    <mergeCell ref="J7:J11"/>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FF2C-68AF-534D-BA8F-3B07235A08DB}">
  <sheetPr codeName="Sheet22"/>
  <dimension ref="A1:U23"/>
  <sheetViews>
    <sheetView topLeftCell="A2" zoomScale="80" zoomScaleNormal="80" workbookViewId="0">
      <selection activeCell="H5" sqref="H5"/>
    </sheetView>
  </sheetViews>
  <sheetFormatPr defaultColWidth="10.5" defaultRowHeight="15.95"/>
  <cols>
    <col min="1" max="1" width="17.5" style="234" customWidth="1"/>
    <col min="2" max="2" width="38" style="234" customWidth="1"/>
    <col min="3" max="3" width="3.25" style="234" customWidth="1"/>
    <col min="4" max="4" width="26" style="234" customWidth="1"/>
    <col min="5" max="5" width="3.25" style="234" customWidth="1"/>
    <col min="6" max="6" width="26" style="234" customWidth="1"/>
    <col min="7" max="7" width="3.25" style="234" customWidth="1"/>
    <col min="8" max="8" width="26" style="234" customWidth="1"/>
    <col min="9" max="9" width="3.2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783</v>
      </c>
    </row>
    <row r="3" spans="1:21" s="312" customFormat="1" ht="105">
      <c r="A3" s="270" t="s">
        <v>784</v>
      </c>
      <c r="B3" s="57" t="s">
        <v>785</v>
      </c>
      <c r="D3" s="311" t="s">
        <v>762</v>
      </c>
      <c r="F3" s="313"/>
      <c r="H3" s="313"/>
      <c r="J3" s="49"/>
      <c r="L3" s="49"/>
      <c r="N3" s="39"/>
      <c r="P3" s="39"/>
      <c r="R3" s="39"/>
      <c r="T3" s="39"/>
    </row>
    <row r="4" spans="1:21" s="316" customFormat="1" ht="18.95">
      <c r="A4" s="314"/>
      <c r="B4" s="315"/>
      <c r="D4" s="315"/>
      <c r="F4" s="315"/>
      <c r="H4" s="315"/>
      <c r="J4" s="317"/>
      <c r="L4" s="312"/>
      <c r="N4" s="317"/>
    </row>
    <row r="5" spans="1:21" s="320" customFormat="1" ht="75.95">
      <c r="A5" s="318"/>
      <c r="B5" s="319" t="s">
        <v>103</v>
      </c>
      <c r="D5" s="321" t="s">
        <v>104</v>
      </c>
      <c r="E5" s="322"/>
      <c r="F5" s="321" t="s">
        <v>105</v>
      </c>
      <c r="G5" s="322"/>
      <c r="H5" s="321" t="s">
        <v>106</v>
      </c>
      <c r="J5" s="323" t="s">
        <v>107</v>
      </c>
      <c r="K5" s="322"/>
      <c r="L5" s="323" t="s">
        <v>108</v>
      </c>
      <c r="M5" s="322"/>
      <c r="N5" s="323" t="s">
        <v>109</v>
      </c>
      <c r="O5" s="322"/>
      <c r="P5" s="323" t="s">
        <v>110</v>
      </c>
      <c r="Q5" s="322"/>
      <c r="R5" s="323" t="s">
        <v>111</v>
      </c>
      <c r="S5" s="322"/>
      <c r="T5" s="323" t="s">
        <v>112</v>
      </c>
      <c r="U5" s="322"/>
    </row>
    <row r="6" spans="1:21" s="316" customFormat="1" ht="18.95">
      <c r="A6" s="314"/>
      <c r="B6" s="315"/>
      <c r="D6" s="315"/>
      <c r="F6" s="315"/>
      <c r="H6" s="315"/>
      <c r="J6" s="317"/>
      <c r="N6" s="317"/>
      <c r="P6" s="317"/>
      <c r="R6" s="317"/>
      <c r="T6" s="317"/>
    </row>
    <row r="7" spans="1:21" s="8" customFormat="1" ht="27">
      <c r="A7" s="13"/>
      <c r="B7" s="76" t="s">
        <v>786</v>
      </c>
      <c r="D7" s="311" t="s">
        <v>787</v>
      </c>
      <c r="E7" s="78"/>
      <c r="F7" s="311" t="str">
        <f>IF(D7=[2]Lists!$K$4,"&lt; Input URL to data source &gt;",IF(D7=[2]Lists!$K$5,"&lt; Reference section in EITI Report or URL &gt;",IF(D7=[2]Lists!$K$6,"&lt; Reference evidence of non-applicability &gt;","")))</f>
        <v/>
      </c>
      <c r="G7" s="316"/>
      <c r="H7" s="311" t="str">
        <f>IF(F7=[2]Lists!$K$4,"&lt; Input URL to data source &gt;",IF(F7=[2]Lists!$K$5,"&lt; Reference section in EITI Report or URL &gt;",IF(F7=[2]Lists!$K$6,"&lt; Reference evidence of non-applicability &gt;","")))</f>
        <v/>
      </c>
      <c r="I7" s="316"/>
      <c r="J7" s="514"/>
      <c r="K7" s="316"/>
      <c r="L7" s="49"/>
      <c r="M7" s="316"/>
      <c r="N7" s="39"/>
      <c r="O7" s="316"/>
      <c r="P7" s="39"/>
      <c r="Q7" s="316"/>
      <c r="R7" s="39"/>
      <c r="S7" s="316"/>
      <c r="T7" s="39"/>
      <c r="U7" s="316"/>
    </row>
    <row r="8" spans="1:21" s="78" customFormat="1" ht="27">
      <c r="A8" s="77"/>
      <c r="B8" s="76" t="s">
        <v>788</v>
      </c>
      <c r="D8" s="311" t="s">
        <v>64</v>
      </c>
      <c r="F8" s="311" t="str">
        <f>IF(D8=[2]Lists!$K$4,"&lt; Input URL to data source &gt;",IF(D8=[2]Lists!$K$5,"&lt; Reference section in EITI Report or URL &gt;",IF(D8=[2]Lists!$K$6,"&lt; Reference evidence of non-applicability &gt;","")))</f>
        <v/>
      </c>
      <c r="H8" s="311" t="str">
        <f>IF(F8=[2]Lists!$K$4,"&lt; Input URL to data source &gt;",IF(F8=[2]Lists!$K$5,"&lt; Reference section in EITI Report or URL &gt;",IF(F8=[2]Lists!$K$6,"&lt; Reference evidence of non-applicability &gt;","")))</f>
        <v/>
      </c>
      <c r="J8" s="478"/>
      <c r="K8" s="328"/>
      <c r="L8" s="49"/>
      <c r="M8" s="328"/>
      <c r="N8" s="39"/>
      <c r="O8" s="328"/>
      <c r="P8" s="39"/>
      <c r="Q8" s="328"/>
      <c r="R8" s="39"/>
      <c r="S8" s="328"/>
      <c r="T8" s="39"/>
    </row>
    <row r="9" spans="1:21" s="78" customFormat="1" ht="39" customHeight="1">
      <c r="A9" s="77"/>
      <c r="B9" s="79" t="s">
        <v>789</v>
      </c>
      <c r="D9" s="311" t="s">
        <v>790</v>
      </c>
      <c r="F9" s="311" t="str">
        <f>IF(D9=[2]Lists!$K$4,"&lt; Input URL to data source &gt;",IF(D9=[2]Lists!$K$5,"&lt; Reference section in EITI Report or URL &gt;",IF(D9=[2]Lists!$K$6,"&lt; Reference evidence of non-applicability &gt;","")))</f>
        <v/>
      </c>
      <c r="H9" s="311" t="str">
        <f>IF(F9=[2]Lists!$K$4,"&lt; Input URL to data source &gt;",IF(F9=[2]Lists!$K$5,"&lt; Reference section in EITI Report or URL &gt;",IF(F9=[2]Lists!$K$6,"&lt; Reference evidence of non-applicability &gt;","")))</f>
        <v/>
      </c>
      <c r="J9" s="479"/>
      <c r="K9" s="328"/>
      <c r="L9" s="49"/>
      <c r="M9" s="328"/>
      <c r="N9" s="39"/>
      <c r="O9" s="328"/>
      <c r="P9" s="39"/>
      <c r="Q9" s="328"/>
      <c r="R9" s="39"/>
      <c r="S9" s="328"/>
      <c r="T9" s="39"/>
    </row>
    <row r="10" spans="1:21" s="236" customFormat="1" ht="18.95">
      <c r="A10" s="235"/>
      <c r="L10" s="316"/>
    </row>
    <row r="11" spans="1:21">
      <c r="L11" s="17"/>
    </row>
    <row r="12" spans="1:21">
      <c r="L12" s="17"/>
    </row>
    <row r="13" spans="1:21">
      <c r="L13" s="17"/>
    </row>
    <row r="14" spans="1:21">
      <c r="L14" s="237"/>
    </row>
    <row r="15" spans="1:21">
      <c r="L15" s="237"/>
    </row>
    <row r="16" spans="1:21">
      <c r="L16" s="237"/>
    </row>
    <row r="17" spans="12:12">
      <c r="L17" s="237"/>
    </row>
    <row r="18" spans="12:12">
      <c r="L18" s="237"/>
    </row>
    <row r="19" spans="12:12">
      <c r="L19" s="237"/>
    </row>
    <row r="20" spans="12:12">
      <c r="L20" s="237"/>
    </row>
    <row r="21" spans="12:12">
      <c r="L21" s="237"/>
    </row>
    <row r="22" spans="12:12">
      <c r="L22" s="237"/>
    </row>
    <row r="23" spans="12:12">
      <c r="L23" s="236"/>
    </row>
  </sheetData>
  <mergeCells count="1">
    <mergeCell ref="J7:J9"/>
  </mergeCells>
  <pageMargins left="0.7" right="0.7" top="0.75" bottom="0.75" header="0.3" footer="0.3"/>
  <pageSetup paperSize="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FE8-2D15-A549-ADE3-B09430692E44}">
  <sheetPr codeName="Sheet23"/>
  <dimension ref="A1:U26"/>
  <sheetViews>
    <sheetView topLeftCell="D13" zoomScale="80" zoomScaleNormal="80" workbookViewId="0">
      <selection activeCell="D13" sqref="D13"/>
    </sheetView>
  </sheetViews>
  <sheetFormatPr defaultColWidth="10.5" defaultRowHeight="15.95"/>
  <cols>
    <col min="1" max="1" width="22" style="234" customWidth="1"/>
    <col min="2" max="2" width="45.5" style="234" customWidth="1"/>
    <col min="3" max="3" width="3" style="234" customWidth="1"/>
    <col min="4" max="4" width="24.5" style="234" customWidth="1"/>
    <col min="5" max="5" width="3" style="234" customWidth="1"/>
    <col min="6" max="6" width="24.5" style="234" customWidth="1"/>
    <col min="7" max="7" width="3" style="234" customWidth="1"/>
    <col min="8" max="8" width="24.5"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791</v>
      </c>
    </row>
    <row r="3" spans="1:21" s="40" customFormat="1" ht="150">
      <c r="A3" s="270" t="s">
        <v>792</v>
      </c>
      <c r="B3" s="290" t="s">
        <v>793</v>
      </c>
      <c r="D3" s="9" t="s">
        <v>762</v>
      </c>
      <c r="F3" s="58"/>
      <c r="H3" s="58"/>
      <c r="J3" s="49"/>
      <c r="L3" s="49"/>
      <c r="N3" s="39"/>
      <c r="P3" s="39"/>
      <c r="R3" s="39"/>
      <c r="T3" s="39"/>
    </row>
    <row r="4" spans="1:21" s="38" customFormat="1" ht="18.95">
      <c r="A4" s="56"/>
      <c r="B4" s="48"/>
      <c r="D4" s="47"/>
      <c r="F4" s="47"/>
      <c r="H4" s="47"/>
      <c r="J4" s="48"/>
      <c r="L4" s="40"/>
      <c r="N4" s="48"/>
    </row>
    <row r="5" spans="1:21" s="53" customFormat="1" ht="75.95">
      <c r="A5" s="51"/>
      <c r="B5" s="305"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8"/>
      <c r="D6" s="47"/>
      <c r="F6" s="47"/>
      <c r="H6" s="47"/>
      <c r="J6" s="48"/>
      <c r="N6" s="48"/>
      <c r="P6" s="48"/>
      <c r="R6" s="48"/>
      <c r="T6" s="48"/>
    </row>
    <row r="7" spans="1:21" s="8" customFormat="1" ht="40.5">
      <c r="A7" s="13"/>
      <c r="B7" s="306" t="s">
        <v>794</v>
      </c>
      <c r="D7" s="9" t="s">
        <v>795</v>
      </c>
      <c r="F7" s="9" t="s">
        <v>796</v>
      </c>
      <c r="G7" s="38"/>
      <c r="H7" s="9" t="s">
        <v>797</v>
      </c>
      <c r="I7" s="38"/>
      <c r="J7" s="444" t="s">
        <v>798</v>
      </c>
      <c r="K7" s="38"/>
      <c r="L7" s="49"/>
      <c r="M7" s="38"/>
      <c r="N7" s="39"/>
      <c r="O7" s="38"/>
      <c r="P7" s="39"/>
      <c r="Q7" s="38"/>
      <c r="R7" s="39"/>
      <c r="S7" s="38"/>
      <c r="T7" s="39"/>
      <c r="U7" s="38"/>
    </row>
    <row r="8" spans="1:21" s="8" customFormat="1" ht="27">
      <c r="A8" s="13"/>
      <c r="B8" s="306" t="s">
        <v>799</v>
      </c>
      <c r="D8" s="9" t="s">
        <v>64</v>
      </c>
      <c r="F8" s="9" t="str">
        <f>IF(D8=[2]Lists!$K$4,"&lt; Input URL to data source &gt;",IF(D8=[2]Lists!$K$5,"&lt; Reference section in EITI Report or URL &gt;",IF(D8=[2]Lists!$K$6,"&lt; Reference evidence of non-applicability &gt;","")))</f>
        <v/>
      </c>
      <c r="G8" s="40"/>
      <c r="H8" s="9" t="str">
        <f>IF(F8=[2]Lists!$K$4,"&lt; Input URL to data source &gt;",IF(F8=[2]Lists!$K$5,"&lt; Reference section in EITI Report or URL &gt;",IF(F8=[2]Lists!$K$6,"&lt; Reference evidence of non-applicability &gt;","")))</f>
        <v/>
      </c>
      <c r="I8" s="40"/>
      <c r="J8" s="478"/>
      <c r="K8" s="40"/>
      <c r="L8" s="49"/>
      <c r="M8" s="40"/>
      <c r="N8" s="39"/>
      <c r="O8" s="40"/>
      <c r="P8" s="39"/>
      <c r="Q8" s="40"/>
      <c r="R8" s="39"/>
      <c r="S8" s="40"/>
      <c r="T8" s="39"/>
      <c r="U8" s="40"/>
    </row>
    <row r="9" spans="1:21" s="8" customFormat="1" ht="27">
      <c r="A9" s="13"/>
      <c r="B9" s="306" t="s">
        <v>800</v>
      </c>
      <c r="D9" s="9" t="s">
        <v>64</v>
      </c>
      <c r="F9" s="9" t="str">
        <f>IF(D9=[2]Lists!$K$4,"&lt; Input URL to data source &gt;",IF(D9=[2]Lists!$K$5,"&lt; Reference section in EITI Report or URL &gt;",IF(D9=[2]Lists!$K$6,"&lt; Reference evidence of non-applicability &gt;","")))</f>
        <v/>
      </c>
      <c r="G9" s="38"/>
      <c r="H9" s="9" t="str">
        <f>IF(F9=[2]Lists!$K$4,"&lt; Input URL to data source &gt;",IF(F9=[2]Lists!$K$5,"&lt; Reference section in EITI Report or URL &gt;",IF(F9=[2]Lists!$K$6,"&lt; Reference evidence of non-applicability &gt;","")))</f>
        <v/>
      </c>
      <c r="I9" s="38"/>
      <c r="J9" s="478"/>
      <c r="K9" s="38"/>
      <c r="L9" s="49"/>
      <c r="M9" s="38"/>
      <c r="N9" s="39"/>
      <c r="O9" s="38"/>
      <c r="P9" s="39"/>
      <c r="Q9" s="38"/>
      <c r="R9" s="39"/>
      <c r="S9" s="38"/>
      <c r="T9" s="39"/>
      <c r="U9" s="38"/>
    </row>
    <row r="10" spans="1:21" s="8" customFormat="1" ht="15.75">
      <c r="A10" s="13"/>
      <c r="B10" s="306" t="s">
        <v>801</v>
      </c>
      <c r="D10" s="9" t="s">
        <v>790</v>
      </c>
      <c r="F10" s="9" t="str">
        <f>IF(D10=[2]Lists!$K$4,"&lt; Input URL to data source &gt;",IF(D10=[2]Lists!$K$5,"&lt; Reference section in EITI Report or URL &gt;",IF(D10=[2]Lists!$K$6,"&lt; Reference evidence of non-applicability &gt;","")))</f>
        <v/>
      </c>
      <c r="G10" s="40"/>
      <c r="H10" s="9" t="str">
        <f>IF(F10=[2]Lists!$K$4,"&lt; Input URL to data source &gt;",IF(F10=[2]Lists!$K$5,"&lt; Reference section in EITI Report or URL &gt;",IF(F10=[2]Lists!$K$6,"&lt; Reference evidence of non-applicability &gt;","")))</f>
        <v/>
      </c>
      <c r="I10" s="40"/>
      <c r="J10" s="478"/>
      <c r="K10" s="40"/>
      <c r="L10" s="49"/>
      <c r="M10" s="40"/>
      <c r="N10" s="39"/>
      <c r="O10" s="40"/>
      <c r="P10" s="39"/>
      <c r="Q10" s="40"/>
      <c r="R10" s="39"/>
      <c r="S10" s="40"/>
      <c r="T10" s="39"/>
      <c r="U10" s="40"/>
    </row>
    <row r="11" spans="1:21" s="8" customFormat="1" ht="19.5">
      <c r="A11" s="13"/>
      <c r="B11" s="306" t="s">
        <v>802</v>
      </c>
      <c r="D11" s="9" t="s">
        <v>64</v>
      </c>
      <c r="F11" s="9" t="str">
        <f>IF(D11=[2]Lists!$K$4,"&lt; Input URL to data source &gt;",IF(D11=[2]Lists!$K$5,"&lt; Reference section in EITI Report or URL &gt;",IF(D11=[2]Lists!$K$6,"&lt; Reference evidence of non-applicability &gt;","")))</f>
        <v/>
      </c>
      <c r="G11" s="38"/>
      <c r="H11" s="9" t="str">
        <f>IF(F11=[2]Lists!$K$4,"&lt; Input URL to data source &gt;",IF(F11=[2]Lists!$K$5,"&lt; Reference section in EITI Report or URL &gt;",IF(F11=[2]Lists!$K$6,"&lt; Reference evidence of non-applicability &gt;","")))</f>
        <v/>
      </c>
      <c r="I11" s="38"/>
      <c r="J11" s="478"/>
      <c r="K11" s="38"/>
      <c r="L11" s="49"/>
      <c r="M11" s="38"/>
      <c r="N11" s="39"/>
      <c r="O11" s="38"/>
      <c r="P11" s="39"/>
      <c r="Q11" s="38"/>
      <c r="R11" s="39"/>
      <c r="S11" s="38"/>
      <c r="T11" s="39"/>
      <c r="U11" s="38"/>
    </row>
    <row r="12" spans="1:21" s="8" customFormat="1" ht="16.5">
      <c r="A12" s="13"/>
      <c r="B12" s="306" t="s">
        <v>803</v>
      </c>
      <c r="D12" s="9" t="s">
        <v>56</v>
      </c>
      <c r="F12" s="9" t="str">
        <f>IF(D12=[2]Lists!$K$4,"&lt; Input URL to data source &gt;",IF(D12=[2]Lists!$K$5,"&lt; Reference section in EITI Report or URL &gt;",IF(D12=[2]Lists!$K$6,"&lt; Reference evidence of non-applicability &gt;","")))</f>
        <v/>
      </c>
      <c r="G12" s="237"/>
      <c r="H12" s="9" t="str">
        <f>IF(F12=[2]Lists!$K$4,"&lt; Input URL to data source &gt;",IF(F12=[2]Lists!$K$5,"&lt; Reference section in EITI Report or URL &gt;",IF(F12=[2]Lists!$K$6,"&lt; Reference evidence of non-applicability &gt;","")))</f>
        <v/>
      </c>
      <c r="I12" s="237"/>
      <c r="J12" s="478"/>
      <c r="K12" s="237"/>
      <c r="L12" s="49"/>
      <c r="M12" s="237"/>
      <c r="N12" s="39"/>
      <c r="O12" s="237"/>
      <c r="P12" s="39"/>
      <c r="Q12" s="237"/>
      <c r="R12" s="39"/>
      <c r="S12" s="237"/>
      <c r="T12" s="39"/>
      <c r="U12" s="237"/>
    </row>
    <row r="13" spans="1:21" s="71" customFormat="1" ht="40.5">
      <c r="A13" s="70"/>
      <c r="B13" s="307" t="s">
        <v>804</v>
      </c>
      <c r="D13" s="9" t="s">
        <v>56</v>
      </c>
      <c r="F13" s="73"/>
      <c r="G13" s="243"/>
      <c r="H13" s="73"/>
      <c r="I13" s="243"/>
      <c r="J13" s="478"/>
      <c r="K13" s="243"/>
      <c r="L13" s="49"/>
      <c r="M13" s="243"/>
      <c r="N13" s="74"/>
      <c r="O13" s="243"/>
      <c r="P13" s="74"/>
      <c r="Q13" s="243"/>
      <c r="R13" s="74"/>
      <c r="S13" s="243"/>
      <c r="T13" s="74"/>
      <c r="U13" s="243"/>
    </row>
    <row r="14" spans="1:21" s="71" customFormat="1" ht="30">
      <c r="A14" s="70"/>
      <c r="B14" s="308" t="s">
        <v>805</v>
      </c>
      <c r="D14" s="9" t="s">
        <v>136</v>
      </c>
      <c r="F14" s="73"/>
      <c r="G14" s="243"/>
      <c r="H14" s="73"/>
      <c r="I14" s="243"/>
      <c r="J14" s="478"/>
      <c r="K14" s="243"/>
      <c r="L14" s="49"/>
      <c r="M14" s="243"/>
      <c r="N14" s="74"/>
      <c r="O14" s="243"/>
      <c r="P14" s="74"/>
      <c r="Q14" s="243"/>
      <c r="R14" s="74"/>
      <c r="S14" s="243"/>
      <c r="T14" s="74"/>
      <c r="U14" s="243"/>
    </row>
    <row r="15" spans="1:21" s="71" customFormat="1" ht="60">
      <c r="A15" s="70"/>
      <c r="B15" s="308" t="s">
        <v>806</v>
      </c>
      <c r="D15" s="9" t="s">
        <v>136</v>
      </c>
      <c r="F15" s="73"/>
      <c r="G15" s="243"/>
      <c r="H15" s="73"/>
      <c r="I15" s="243"/>
      <c r="J15" s="478"/>
      <c r="K15" s="243"/>
      <c r="L15" s="49"/>
      <c r="M15" s="243"/>
      <c r="N15" s="74"/>
      <c r="O15" s="243"/>
      <c r="P15" s="74"/>
      <c r="Q15" s="243"/>
      <c r="R15" s="74"/>
      <c r="S15" s="243"/>
      <c r="T15" s="74"/>
      <c r="U15" s="243"/>
    </row>
    <row r="16" spans="1:21" s="71" customFormat="1" ht="90">
      <c r="A16" s="70"/>
      <c r="B16" s="308" t="s">
        <v>807</v>
      </c>
      <c r="D16" s="9" t="s">
        <v>136</v>
      </c>
      <c r="F16" s="73"/>
      <c r="G16" s="243"/>
      <c r="H16" s="73"/>
      <c r="I16" s="243"/>
      <c r="J16" s="478"/>
      <c r="K16" s="243"/>
      <c r="L16" s="49"/>
      <c r="M16" s="243"/>
      <c r="N16" s="74"/>
      <c r="O16" s="243"/>
      <c r="P16" s="74"/>
      <c r="Q16" s="243"/>
      <c r="R16" s="74"/>
      <c r="S16" s="243"/>
      <c r="T16" s="74"/>
      <c r="U16" s="243"/>
    </row>
    <row r="17" spans="1:21" s="71" customFormat="1" ht="45">
      <c r="A17" s="70"/>
      <c r="B17" s="308" t="s">
        <v>808</v>
      </c>
      <c r="D17" s="9" t="s">
        <v>136</v>
      </c>
      <c r="F17" s="73"/>
      <c r="G17" s="243"/>
      <c r="H17" s="73"/>
      <c r="I17" s="243"/>
      <c r="J17" s="478"/>
      <c r="K17" s="243"/>
      <c r="L17" s="49"/>
      <c r="M17" s="243"/>
      <c r="N17" s="74"/>
      <c r="O17" s="243"/>
      <c r="P17" s="74"/>
      <c r="Q17" s="243"/>
      <c r="R17" s="74"/>
      <c r="S17" s="243"/>
      <c r="T17" s="74"/>
      <c r="U17" s="243"/>
    </row>
    <row r="18" spans="1:21" s="71" customFormat="1" ht="75">
      <c r="A18" s="70"/>
      <c r="B18" s="308" t="s">
        <v>809</v>
      </c>
      <c r="D18" s="9" t="s">
        <v>136</v>
      </c>
      <c r="F18" s="73"/>
      <c r="G18" s="243"/>
      <c r="H18" s="73"/>
      <c r="I18" s="243"/>
      <c r="J18" s="478"/>
      <c r="K18" s="243"/>
      <c r="L18" s="49"/>
      <c r="M18" s="243"/>
      <c r="N18" s="74"/>
      <c r="O18" s="243"/>
      <c r="P18" s="74"/>
      <c r="Q18" s="243"/>
      <c r="R18" s="74"/>
      <c r="S18" s="243"/>
      <c r="T18" s="74"/>
      <c r="U18" s="243"/>
    </row>
    <row r="19" spans="1:21" s="71" customFormat="1" ht="60">
      <c r="A19" s="70"/>
      <c r="B19" s="308" t="s">
        <v>810</v>
      </c>
      <c r="D19" s="9" t="s">
        <v>136</v>
      </c>
      <c r="F19" s="73"/>
      <c r="G19" s="243"/>
      <c r="H19" s="73"/>
      <c r="I19" s="243"/>
      <c r="J19" s="478"/>
      <c r="K19" s="243"/>
      <c r="L19" s="49"/>
      <c r="M19" s="243"/>
      <c r="N19" s="74"/>
      <c r="O19" s="243"/>
      <c r="P19" s="74"/>
      <c r="Q19" s="243"/>
      <c r="R19" s="74"/>
      <c r="S19" s="243"/>
      <c r="T19" s="74"/>
      <c r="U19" s="243"/>
    </row>
    <row r="20" spans="1:21" s="71" customFormat="1" ht="30">
      <c r="A20" s="70"/>
      <c r="B20" s="308" t="s">
        <v>811</v>
      </c>
      <c r="D20" s="9" t="s">
        <v>136</v>
      </c>
      <c r="F20" s="73"/>
      <c r="G20" s="243"/>
      <c r="H20" s="73"/>
      <c r="I20" s="243"/>
      <c r="J20" s="478"/>
      <c r="K20" s="243"/>
      <c r="L20" s="49"/>
      <c r="M20" s="243"/>
      <c r="N20" s="74"/>
      <c r="O20" s="243"/>
      <c r="P20" s="74"/>
      <c r="Q20" s="243"/>
      <c r="R20" s="74"/>
      <c r="S20" s="243"/>
      <c r="T20" s="74"/>
      <c r="U20" s="243"/>
    </row>
    <row r="21" spans="1:21" s="71" customFormat="1" ht="60">
      <c r="A21" s="70"/>
      <c r="B21" s="307" t="s">
        <v>812</v>
      </c>
      <c r="D21" s="9" t="s">
        <v>136</v>
      </c>
      <c r="F21" s="73"/>
      <c r="G21" s="243"/>
      <c r="H21" s="73"/>
      <c r="I21" s="243"/>
      <c r="J21" s="478"/>
      <c r="K21" s="243"/>
      <c r="L21" s="49"/>
      <c r="M21" s="243"/>
      <c r="N21" s="74"/>
      <c r="O21" s="243"/>
      <c r="P21" s="74"/>
      <c r="Q21" s="243"/>
      <c r="R21" s="74"/>
      <c r="S21" s="243"/>
      <c r="T21" s="74"/>
      <c r="U21" s="243"/>
    </row>
    <row r="22" spans="1:21" s="71" customFormat="1" ht="45">
      <c r="A22" s="70"/>
      <c r="B22" s="308" t="s">
        <v>813</v>
      </c>
      <c r="D22" s="9" t="s">
        <v>136</v>
      </c>
      <c r="F22" s="73"/>
      <c r="G22" s="243"/>
      <c r="H22" s="73"/>
      <c r="I22" s="243"/>
      <c r="J22" s="478"/>
      <c r="K22" s="243"/>
      <c r="L22" s="49"/>
      <c r="M22" s="243"/>
      <c r="N22" s="74"/>
      <c r="O22" s="243"/>
      <c r="P22" s="74"/>
      <c r="Q22" s="243"/>
      <c r="R22" s="74"/>
      <c r="S22" s="243"/>
      <c r="T22" s="74"/>
      <c r="U22" s="243"/>
    </row>
    <row r="23" spans="1:21" s="71" customFormat="1" ht="30">
      <c r="A23" s="70"/>
      <c r="B23" s="308" t="s">
        <v>814</v>
      </c>
      <c r="D23" s="9" t="s">
        <v>136</v>
      </c>
      <c r="F23" s="73"/>
      <c r="G23" s="243"/>
      <c r="H23" s="73"/>
      <c r="I23" s="243"/>
      <c r="J23" s="478"/>
      <c r="K23" s="243"/>
      <c r="L23" s="49"/>
      <c r="M23" s="243"/>
      <c r="N23" s="74"/>
      <c r="O23" s="243"/>
      <c r="P23" s="74"/>
      <c r="Q23" s="243"/>
      <c r="R23" s="74"/>
      <c r="S23" s="243"/>
      <c r="T23" s="74"/>
      <c r="U23" s="243"/>
    </row>
    <row r="24" spans="1:21" s="71" customFormat="1" ht="45">
      <c r="A24" s="70"/>
      <c r="B24" s="308" t="s">
        <v>815</v>
      </c>
      <c r="D24" s="9" t="s">
        <v>136</v>
      </c>
      <c r="F24" s="73"/>
      <c r="G24" s="243"/>
      <c r="H24" s="73"/>
      <c r="I24" s="243"/>
      <c r="J24" s="478"/>
      <c r="K24" s="243"/>
      <c r="L24" s="49"/>
      <c r="M24" s="243"/>
      <c r="N24" s="74"/>
      <c r="O24" s="243"/>
      <c r="P24" s="74"/>
      <c r="Q24" s="243"/>
      <c r="R24" s="74"/>
      <c r="S24" s="243"/>
      <c r="T24" s="74"/>
      <c r="U24" s="243"/>
    </row>
    <row r="25" spans="1:21" s="71" customFormat="1" ht="30">
      <c r="A25" s="70"/>
      <c r="B25" s="308" t="s">
        <v>816</v>
      </c>
      <c r="D25" s="9" t="s">
        <v>136</v>
      </c>
      <c r="F25" s="73"/>
      <c r="G25" s="243"/>
      <c r="H25" s="73"/>
      <c r="I25" s="243"/>
      <c r="J25" s="479"/>
      <c r="K25" s="243"/>
      <c r="L25" s="49"/>
      <c r="M25" s="243"/>
      <c r="N25" s="74"/>
      <c r="O25" s="243"/>
      <c r="P25" s="74"/>
      <c r="Q25" s="243"/>
      <c r="R25" s="74"/>
      <c r="S25" s="243"/>
      <c r="T25" s="74"/>
      <c r="U25" s="243"/>
    </row>
    <row r="26" spans="1:21" s="236" customFormat="1">
      <c r="A26" s="235"/>
      <c r="B26" s="304"/>
    </row>
  </sheetData>
  <mergeCells count="1">
    <mergeCell ref="J7:J25"/>
  </mergeCells>
  <pageMargins left="0.7" right="0.7" top="0.75" bottom="0.75" header="0.3" footer="0.3"/>
  <pageSetup paperSize="8"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907A-FC08-B84C-958C-237D01DAB50B}">
  <sheetPr codeName="Sheet24"/>
  <dimension ref="A1:U15"/>
  <sheetViews>
    <sheetView topLeftCell="D7" zoomScale="80" zoomScaleNormal="80" workbookViewId="0">
      <selection activeCell="D8" sqref="D8"/>
    </sheetView>
  </sheetViews>
  <sheetFormatPr defaultColWidth="10.5" defaultRowHeight="15.95"/>
  <cols>
    <col min="1" max="1" width="16" style="234" customWidth="1"/>
    <col min="2" max="2" width="46.25" style="234" customWidth="1"/>
    <col min="3" max="3" width="3.25" style="234" customWidth="1"/>
    <col min="4" max="4" width="25.75" style="234" customWidth="1"/>
    <col min="5" max="5" width="3.25" style="234" customWidth="1"/>
    <col min="6" max="6" width="25.75" style="234" customWidth="1"/>
    <col min="7" max="7" width="3.25" style="234" customWidth="1"/>
    <col min="8" max="8" width="25.75" style="234" customWidth="1"/>
    <col min="9" max="9" width="3.2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817</v>
      </c>
    </row>
    <row r="3" spans="1:21" s="40" customFormat="1" ht="90">
      <c r="A3" s="270" t="s">
        <v>818</v>
      </c>
      <c r="B3" s="57" t="s">
        <v>819</v>
      </c>
      <c r="D3" s="9" t="s">
        <v>762</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8" customFormat="1" ht="60">
      <c r="A7" s="13"/>
      <c r="B7" s="54" t="s">
        <v>820</v>
      </c>
      <c r="D7" s="9" t="s">
        <v>116</v>
      </c>
      <c r="F7" s="9" t="s">
        <v>821</v>
      </c>
      <c r="G7" s="38"/>
      <c r="H7" s="9" t="str">
        <f>IF(F7=[2]Lists!$K$4,"&lt; Input URL to data source &gt;",IF(F7=[2]Lists!$K$5,"&lt; Reference section in EITI Report or URL &gt;",IF(F7=[2]Lists!$K$6,"&lt; Reference evidence of non-applicability &gt;","")))</f>
        <v/>
      </c>
      <c r="I7" s="38"/>
      <c r="J7" s="444" t="s">
        <v>822</v>
      </c>
      <c r="K7" s="38"/>
      <c r="L7" s="49"/>
      <c r="M7" s="38"/>
      <c r="N7" s="39"/>
      <c r="O7" s="38"/>
      <c r="P7" s="39"/>
      <c r="Q7" s="38"/>
      <c r="R7" s="39"/>
      <c r="S7" s="38"/>
      <c r="T7" s="39"/>
      <c r="U7" s="38"/>
    </row>
    <row r="8" spans="1:21" s="8" customFormat="1" ht="45">
      <c r="A8" s="13"/>
      <c r="B8" s="60" t="s">
        <v>823</v>
      </c>
      <c r="D8" s="9" t="s">
        <v>56</v>
      </c>
      <c r="F8" s="9"/>
      <c r="G8" s="38"/>
      <c r="H8" s="9"/>
      <c r="I8" s="38"/>
      <c r="J8" s="478"/>
      <c r="K8" s="38"/>
      <c r="L8" s="49"/>
      <c r="M8" s="38"/>
      <c r="N8" s="39"/>
      <c r="O8" s="38"/>
      <c r="P8" s="39"/>
      <c r="Q8" s="38"/>
      <c r="R8" s="39"/>
      <c r="S8" s="38"/>
      <c r="T8" s="39"/>
      <c r="U8" s="38"/>
    </row>
    <row r="9" spans="1:21" s="8" customFormat="1" ht="30">
      <c r="A9" s="13"/>
      <c r="B9" s="60" t="s">
        <v>824</v>
      </c>
      <c r="D9" s="9" t="s">
        <v>82</v>
      </c>
      <c r="F9" s="65" t="str">
        <f>IF(D9=[2]Lists!$K$4,"&lt; Input URL to data source &gt;",IF(D9=[2]Lists!$K$5,"&lt; Reference section in EITI Report &gt;",IF(D9=[2]Lists!$K$6,"&lt; Reference evidence of non-applicability &gt;","")))</f>
        <v/>
      </c>
      <c r="G9" s="40"/>
      <c r="H9" s="65" t="str">
        <f>IF(F9=[2]Lists!$K$4,"&lt; Input URL to data source &gt;",IF(F9=[2]Lists!$K$5,"&lt; Reference section in EITI Report &gt;",IF(F9=[2]Lists!$K$6,"&lt; Reference evidence of non-applicability &gt;","")))</f>
        <v/>
      </c>
      <c r="I9" s="40"/>
      <c r="J9" s="478"/>
      <c r="K9" s="40"/>
      <c r="L9" s="49"/>
      <c r="M9" s="40"/>
      <c r="N9" s="39"/>
      <c r="O9" s="40"/>
      <c r="P9" s="39"/>
      <c r="Q9" s="40"/>
      <c r="R9" s="39"/>
      <c r="S9" s="40"/>
      <c r="T9" s="39"/>
      <c r="U9" s="40"/>
    </row>
    <row r="10" spans="1:21" s="8" customFormat="1" ht="45">
      <c r="A10" s="13"/>
      <c r="B10" s="60" t="s">
        <v>825</v>
      </c>
      <c r="D10" s="9" t="s">
        <v>56</v>
      </c>
      <c r="F10" s="9"/>
      <c r="G10" s="38"/>
      <c r="H10" s="9"/>
      <c r="I10" s="38"/>
      <c r="J10" s="478"/>
      <c r="K10" s="38"/>
      <c r="L10" s="49"/>
      <c r="M10" s="38"/>
      <c r="N10" s="39"/>
      <c r="O10" s="38"/>
      <c r="P10" s="39"/>
      <c r="Q10" s="38"/>
      <c r="R10" s="39"/>
      <c r="S10" s="38"/>
      <c r="T10" s="39"/>
      <c r="U10" s="38"/>
    </row>
    <row r="11" spans="1:21" s="8" customFormat="1" ht="60">
      <c r="A11" s="13"/>
      <c r="B11" s="60" t="s">
        <v>826</v>
      </c>
      <c r="D11" s="9" t="s">
        <v>56</v>
      </c>
      <c r="F11" s="9"/>
      <c r="G11" s="38"/>
      <c r="H11" s="9"/>
      <c r="I11" s="38"/>
      <c r="J11" s="478"/>
      <c r="K11" s="38"/>
      <c r="L11" s="49"/>
      <c r="M11" s="38"/>
      <c r="N11" s="39"/>
      <c r="O11" s="38"/>
      <c r="P11" s="39"/>
      <c r="Q11" s="38"/>
      <c r="R11" s="39"/>
      <c r="S11" s="38"/>
      <c r="T11" s="39"/>
      <c r="U11" s="38"/>
    </row>
    <row r="12" spans="1:21" s="8" customFormat="1" ht="75">
      <c r="A12" s="13"/>
      <c r="B12" s="60" t="s">
        <v>827</v>
      </c>
      <c r="D12" s="9" t="s">
        <v>56</v>
      </c>
      <c r="F12" s="9"/>
      <c r="G12" s="38"/>
      <c r="H12" s="9"/>
      <c r="I12" s="38"/>
      <c r="J12" s="478"/>
      <c r="K12" s="38"/>
      <c r="L12" s="49"/>
      <c r="M12" s="38"/>
      <c r="N12" s="39"/>
      <c r="O12" s="38"/>
      <c r="P12" s="39"/>
      <c r="Q12" s="38"/>
      <c r="R12" s="39"/>
      <c r="S12" s="38"/>
      <c r="T12" s="39"/>
      <c r="U12" s="38"/>
    </row>
    <row r="13" spans="1:21" s="8" customFormat="1" ht="75">
      <c r="A13" s="13"/>
      <c r="B13" s="60" t="s">
        <v>828</v>
      </c>
      <c r="D13" s="9" t="s">
        <v>56</v>
      </c>
      <c r="F13" s="9"/>
      <c r="G13" s="38"/>
      <c r="H13" s="9"/>
      <c r="I13" s="38"/>
      <c r="J13" s="478"/>
      <c r="K13" s="38"/>
      <c r="L13" s="49"/>
      <c r="M13" s="38"/>
      <c r="N13" s="39"/>
      <c r="O13" s="38"/>
      <c r="P13" s="39"/>
      <c r="Q13" s="38"/>
      <c r="R13" s="39"/>
      <c r="S13" s="38"/>
      <c r="T13" s="39"/>
      <c r="U13" s="38"/>
    </row>
    <row r="14" spans="1:21" s="8" customFormat="1" ht="45">
      <c r="A14" s="13"/>
      <c r="B14" s="54" t="s">
        <v>829</v>
      </c>
      <c r="D14" s="9" t="s">
        <v>56</v>
      </c>
      <c r="F14" s="9"/>
      <c r="G14" s="38"/>
      <c r="H14" s="9" t="s">
        <v>830</v>
      </c>
      <c r="I14" s="38"/>
      <c r="J14" s="479"/>
      <c r="K14" s="38"/>
      <c r="L14" s="49"/>
      <c r="M14" s="38"/>
      <c r="N14" s="39"/>
      <c r="O14" s="38"/>
      <c r="P14" s="39"/>
      <c r="Q14" s="38"/>
      <c r="R14" s="39"/>
      <c r="S14" s="38"/>
      <c r="T14" s="39"/>
      <c r="U14" s="38"/>
    </row>
    <row r="15" spans="1:21" s="236" customFormat="1">
      <c r="A15" s="235"/>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4223-E71A-8C42-884A-40C9768716A0}">
  <sheetPr codeName="Sheet25"/>
  <dimension ref="A1:V22"/>
  <sheetViews>
    <sheetView tabSelected="1" topLeftCell="A18" zoomScale="80" zoomScaleNormal="80" workbookViewId="0">
      <selection activeCell="D21" sqref="D21"/>
    </sheetView>
  </sheetViews>
  <sheetFormatPr defaultColWidth="10.5" defaultRowHeight="15.95"/>
  <cols>
    <col min="1" max="1" width="18.25" style="239" customWidth="1"/>
    <col min="2" max="2" width="37.75" style="234" customWidth="1"/>
    <col min="3" max="3" width="3" style="234" customWidth="1"/>
    <col min="4" max="4" width="27" style="234" customWidth="1"/>
    <col min="5" max="5" width="3" style="234" customWidth="1"/>
    <col min="6" max="6" width="46.75" style="234" customWidth="1"/>
    <col min="7" max="7" width="3" style="234" customWidth="1"/>
    <col min="8" max="8" width="27"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831</v>
      </c>
    </row>
    <row r="3" spans="1:21" s="312" customFormat="1" ht="90">
      <c r="A3" s="270" t="s">
        <v>832</v>
      </c>
      <c r="B3" s="57" t="s">
        <v>833</v>
      </c>
      <c r="D3" s="311" t="s">
        <v>199</v>
      </c>
      <c r="F3" s="313"/>
      <c r="H3" s="313"/>
      <c r="J3" s="49"/>
      <c r="L3" s="49"/>
      <c r="N3" s="39"/>
      <c r="P3" s="39"/>
      <c r="R3" s="39"/>
      <c r="T3" s="39"/>
    </row>
    <row r="4" spans="1:21" s="316" customFormat="1" ht="18.95">
      <c r="A4" s="329"/>
      <c r="B4" s="315"/>
      <c r="D4" s="315"/>
      <c r="F4" s="315"/>
      <c r="H4" s="315"/>
      <c r="J4" s="317"/>
      <c r="L4" s="312"/>
      <c r="N4" s="317"/>
    </row>
    <row r="5" spans="1:21" s="320" customFormat="1" ht="75.95">
      <c r="A5" s="330"/>
      <c r="B5" s="319" t="s">
        <v>103</v>
      </c>
      <c r="D5" s="321" t="s">
        <v>104</v>
      </c>
      <c r="E5" s="322"/>
      <c r="F5" s="321" t="s">
        <v>105</v>
      </c>
      <c r="G5" s="322"/>
      <c r="H5" s="321" t="s">
        <v>106</v>
      </c>
      <c r="J5" s="323" t="s">
        <v>107</v>
      </c>
      <c r="K5" s="322"/>
      <c r="L5" s="323" t="s">
        <v>108</v>
      </c>
      <c r="M5" s="322"/>
      <c r="N5" s="323" t="s">
        <v>109</v>
      </c>
      <c r="O5" s="322"/>
      <c r="P5" s="323" t="s">
        <v>110</v>
      </c>
      <c r="Q5" s="322"/>
      <c r="R5" s="323" t="s">
        <v>111</v>
      </c>
      <c r="S5" s="322"/>
      <c r="T5" s="323" t="s">
        <v>112</v>
      </c>
      <c r="U5" s="322"/>
    </row>
    <row r="6" spans="1:21" s="316" customFormat="1" ht="18.95">
      <c r="A6" s="329"/>
      <c r="B6" s="315"/>
      <c r="D6" s="315"/>
      <c r="F6" s="315"/>
      <c r="H6" s="315"/>
      <c r="J6" s="317"/>
      <c r="N6" s="317"/>
      <c r="P6" s="317"/>
      <c r="R6" s="317"/>
      <c r="T6" s="317"/>
    </row>
    <row r="7" spans="1:21" s="312" customFormat="1" ht="30">
      <c r="A7" s="270" t="s">
        <v>134</v>
      </c>
      <c r="B7" s="57" t="s">
        <v>834</v>
      </c>
      <c r="D7" s="311" t="s">
        <v>136</v>
      </c>
      <c r="F7" s="313"/>
      <c r="H7" s="313"/>
      <c r="J7" s="49"/>
      <c r="L7" s="49"/>
      <c r="N7" s="39"/>
      <c r="P7" s="39"/>
      <c r="R7" s="39"/>
      <c r="T7" s="39"/>
    </row>
    <row r="8" spans="1:21" s="316" customFormat="1" ht="18.95">
      <c r="A8" s="329"/>
      <c r="B8" s="315"/>
      <c r="D8" s="315"/>
      <c r="F8" s="315"/>
      <c r="H8" s="315"/>
      <c r="J8" s="317"/>
      <c r="N8" s="317"/>
      <c r="P8" s="317"/>
      <c r="R8" s="317"/>
      <c r="T8" s="317"/>
    </row>
    <row r="9" spans="1:21" s="8" customFormat="1" ht="110.25" customHeight="1">
      <c r="A9" s="442" t="s">
        <v>835</v>
      </c>
      <c r="B9" s="325" t="s">
        <v>836</v>
      </c>
      <c r="D9" s="311" t="s">
        <v>116</v>
      </c>
      <c r="F9" s="311" t="s">
        <v>837</v>
      </c>
      <c r="G9" s="316"/>
      <c r="H9" s="311" t="s">
        <v>838</v>
      </c>
      <c r="I9" s="316"/>
      <c r="J9" s="444" t="s">
        <v>839</v>
      </c>
      <c r="K9" s="316"/>
      <c r="L9" s="49"/>
      <c r="M9" s="316"/>
      <c r="N9" s="39"/>
      <c r="O9" s="316"/>
      <c r="P9" s="39"/>
      <c r="Q9" s="316"/>
      <c r="R9" s="39"/>
      <c r="S9" s="316"/>
      <c r="T9" s="39"/>
      <c r="U9" s="316"/>
    </row>
    <row r="10" spans="1:21" s="8" customFormat="1" ht="80.25" customHeight="1">
      <c r="A10" s="457"/>
      <c r="B10" s="326" t="s">
        <v>840</v>
      </c>
      <c r="D10" s="311" t="s">
        <v>841</v>
      </c>
      <c r="F10" s="311"/>
      <c r="G10" s="316"/>
      <c r="H10" s="311" t="s">
        <v>838</v>
      </c>
      <c r="I10" s="316"/>
      <c r="J10" s="515"/>
      <c r="K10" s="316"/>
      <c r="L10" s="49"/>
      <c r="M10" s="316"/>
      <c r="N10" s="39"/>
      <c r="O10" s="316"/>
      <c r="P10" s="39"/>
      <c r="Q10" s="316"/>
      <c r="R10" s="39"/>
      <c r="S10" s="316"/>
      <c r="T10" s="39"/>
      <c r="U10" s="316"/>
    </row>
    <row r="11" spans="1:21" s="8" customFormat="1" ht="78" customHeight="1">
      <c r="A11" s="457"/>
      <c r="B11" s="326" t="s">
        <v>842</v>
      </c>
      <c r="D11" s="311" t="s">
        <v>64</v>
      </c>
      <c r="F11" s="311" t="s">
        <v>837</v>
      </c>
      <c r="G11" s="312"/>
      <c r="H11" s="311" t="s">
        <v>838</v>
      </c>
      <c r="I11" s="312"/>
      <c r="J11" s="515"/>
      <c r="K11" s="312"/>
      <c r="L11" s="49"/>
      <c r="M11" s="312"/>
      <c r="N11" s="39"/>
      <c r="O11" s="312"/>
      <c r="P11" s="39"/>
      <c r="Q11" s="312"/>
      <c r="R11" s="39"/>
      <c r="S11" s="312"/>
      <c r="T11" s="39"/>
      <c r="U11" s="312"/>
    </row>
    <row r="12" spans="1:21" s="8" customFormat="1" ht="75" customHeight="1">
      <c r="A12" s="457"/>
      <c r="B12" s="326" t="s">
        <v>843</v>
      </c>
      <c r="D12" s="311" t="s">
        <v>64</v>
      </c>
      <c r="F12" s="311" t="s">
        <v>837</v>
      </c>
      <c r="G12" s="312"/>
      <c r="H12" s="311" t="s">
        <v>844</v>
      </c>
      <c r="I12" s="312"/>
      <c r="J12" s="515"/>
      <c r="K12" s="312"/>
      <c r="L12" s="49"/>
      <c r="M12" s="312"/>
      <c r="N12" s="39"/>
      <c r="O12" s="312"/>
      <c r="P12" s="39"/>
      <c r="Q12" s="312"/>
      <c r="R12" s="39"/>
      <c r="S12" s="312"/>
      <c r="T12" s="39"/>
      <c r="U12" s="312"/>
    </row>
    <row r="13" spans="1:21" s="8" customFormat="1">
      <c r="A13" s="241"/>
      <c r="B13" s="326"/>
      <c r="D13" s="331"/>
      <c r="F13" s="331"/>
      <c r="G13" s="312"/>
      <c r="H13" s="331"/>
      <c r="I13" s="312"/>
      <c r="J13" s="515"/>
      <c r="K13" s="312"/>
      <c r="L13" s="17"/>
      <c r="M13" s="312"/>
      <c r="O13" s="312"/>
      <c r="Q13" s="312"/>
      <c r="S13" s="312"/>
      <c r="U13" s="312"/>
    </row>
    <row r="14" spans="1:21" s="8" customFormat="1" ht="65.25" customHeight="1">
      <c r="A14" s="442" t="s">
        <v>845</v>
      </c>
      <c r="B14" s="325" t="s">
        <v>836</v>
      </c>
      <c r="D14" s="311" t="s">
        <v>214</v>
      </c>
      <c r="F14" s="311" t="s">
        <v>837</v>
      </c>
      <c r="G14" s="316"/>
      <c r="H14" s="311" t="str">
        <f>IF(F14=[2]Lists!$K$4,"&lt; Input URL to data source &gt;",IF(F14=[2]Lists!$K$5,"&lt; Reference section in EITI Report or URL &gt;",IF(F14=[2]Lists!$K$6,"&lt; Reference evidence of non-applicability &gt;","")))</f>
        <v/>
      </c>
      <c r="I14" s="316"/>
      <c r="J14" s="515"/>
      <c r="K14" s="316"/>
      <c r="L14" s="49"/>
      <c r="M14" s="316"/>
      <c r="N14" s="39"/>
      <c r="O14" s="316"/>
      <c r="P14" s="39"/>
      <c r="Q14" s="316"/>
      <c r="R14" s="39"/>
      <c r="S14" s="316"/>
      <c r="T14" s="39"/>
      <c r="U14" s="316"/>
    </row>
    <row r="15" spans="1:21" s="8" customFormat="1" ht="45" customHeight="1">
      <c r="A15" s="457"/>
      <c r="B15" s="326" t="s">
        <v>840</v>
      </c>
      <c r="D15" s="311" t="s">
        <v>841</v>
      </c>
      <c r="F15" s="311"/>
      <c r="G15" s="316"/>
      <c r="H15" s="311"/>
      <c r="I15" s="316"/>
      <c r="J15" s="515"/>
      <c r="K15" s="316"/>
      <c r="L15" s="49"/>
      <c r="M15" s="316"/>
      <c r="N15" s="39"/>
      <c r="O15" s="316"/>
      <c r="P15" s="39"/>
      <c r="Q15" s="316"/>
      <c r="R15" s="39"/>
      <c r="S15" s="316"/>
      <c r="T15" s="39"/>
      <c r="U15" s="316"/>
    </row>
    <row r="16" spans="1:21" s="8" customFormat="1" ht="66.75">
      <c r="A16" s="457"/>
      <c r="B16" s="326" t="s">
        <v>842</v>
      </c>
      <c r="D16" s="311" t="s">
        <v>64</v>
      </c>
      <c r="F16" s="311" t="s">
        <v>846</v>
      </c>
      <c r="G16" s="312"/>
      <c r="H16" s="311"/>
      <c r="I16" s="312"/>
      <c r="J16" s="515"/>
      <c r="K16" s="312"/>
      <c r="L16" s="49"/>
      <c r="M16" s="312"/>
      <c r="N16" s="39"/>
      <c r="O16" s="312"/>
      <c r="P16" s="39"/>
      <c r="Q16" s="312"/>
      <c r="R16" s="39"/>
      <c r="S16" s="312"/>
      <c r="T16" s="39"/>
      <c r="U16" s="312"/>
    </row>
    <row r="17" spans="1:22" s="8" customFormat="1" ht="53.25">
      <c r="A17" s="457"/>
      <c r="B17" s="326" t="s">
        <v>843</v>
      </c>
      <c r="D17" s="311" t="s">
        <v>64</v>
      </c>
      <c r="F17" s="311" t="s">
        <v>846</v>
      </c>
      <c r="G17" s="312"/>
      <c r="H17" s="311"/>
      <c r="I17" s="312"/>
      <c r="J17" s="516"/>
      <c r="K17" s="312"/>
      <c r="L17" s="49"/>
      <c r="M17" s="312"/>
      <c r="N17" s="39"/>
      <c r="O17" s="312"/>
      <c r="P17" s="39"/>
      <c r="Q17" s="312"/>
      <c r="R17" s="39"/>
      <c r="S17" s="312"/>
      <c r="T17" s="39"/>
      <c r="U17" s="312"/>
    </row>
    <row r="18" spans="1:22" s="8" customFormat="1">
      <c r="A18" s="241"/>
      <c r="B18" s="326"/>
      <c r="D18" s="331"/>
      <c r="F18" s="331"/>
      <c r="G18" s="312"/>
      <c r="H18" s="331"/>
      <c r="I18" s="312"/>
      <c r="K18" s="312"/>
      <c r="L18" s="237"/>
      <c r="M18" s="312"/>
      <c r="O18" s="312"/>
      <c r="Q18" s="312"/>
      <c r="S18" s="312"/>
      <c r="U18" s="312"/>
    </row>
    <row r="19" spans="1:22" s="237" customFormat="1" ht="53.25">
      <c r="A19" s="242"/>
      <c r="B19" s="325" t="s">
        <v>847</v>
      </c>
      <c r="D19" s="311" t="s">
        <v>64</v>
      </c>
      <c r="E19" s="8"/>
      <c r="F19" s="311" t="s">
        <v>846</v>
      </c>
      <c r="G19" s="316"/>
      <c r="H19" s="311"/>
      <c r="I19" s="316"/>
      <c r="J19" s="514"/>
      <c r="K19" s="316"/>
      <c r="L19" s="49"/>
      <c r="M19" s="316"/>
      <c r="N19" s="39"/>
      <c r="O19" s="316"/>
      <c r="P19" s="39"/>
      <c r="Q19" s="316"/>
      <c r="R19" s="39"/>
      <c r="S19" s="316"/>
      <c r="T19" s="39"/>
      <c r="U19" s="316"/>
      <c r="V19" s="8"/>
    </row>
    <row r="20" spans="1:22" s="237" customFormat="1" ht="53.25">
      <c r="A20" s="242"/>
      <c r="B20" s="325" t="s">
        <v>848</v>
      </c>
      <c r="D20" s="311" t="s">
        <v>56</v>
      </c>
      <c r="E20" s="8"/>
      <c r="F20" s="311" t="s">
        <v>846</v>
      </c>
      <c r="G20" s="316"/>
      <c r="H20" s="311"/>
      <c r="I20" s="316"/>
      <c r="J20" s="478"/>
      <c r="K20" s="316"/>
      <c r="L20" s="49"/>
      <c r="M20" s="316"/>
      <c r="N20" s="39"/>
      <c r="O20" s="316"/>
      <c r="P20" s="39"/>
      <c r="Q20" s="316"/>
      <c r="R20" s="39"/>
      <c r="S20" s="316"/>
      <c r="T20" s="39"/>
      <c r="U20" s="316"/>
      <c r="V20" s="8"/>
    </row>
    <row r="21" spans="1:22" s="237" customFormat="1" ht="93.75">
      <c r="A21" s="242"/>
      <c r="B21" s="325" t="s">
        <v>849</v>
      </c>
      <c r="D21" s="311" t="s">
        <v>56</v>
      </c>
      <c r="E21" s="8"/>
      <c r="F21" s="311" t="s">
        <v>846</v>
      </c>
      <c r="G21" s="316"/>
      <c r="H21" s="311"/>
      <c r="I21" s="316"/>
      <c r="J21" s="479"/>
      <c r="K21" s="316"/>
      <c r="L21" s="49"/>
      <c r="M21" s="316"/>
      <c r="N21" s="39"/>
      <c r="O21" s="316"/>
      <c r="P21" s="39"/>
      <c r="Q21" s="316"/>
      <c r="R21" s="39"/>
      <c r="S21" s="316"/>
      <c r="T21" s="39"/>
      <c r="U21" s="316"/>
      <c r="V21" s="8"/>
    </row>
    <row r="22" spans="1:22" s="236" customFormat="1">
      <c r="A22" s="238"/>
    </row>
  </sheetData>
  <mergeCells count="4">
    <mergeCell ref="A9:A12"/>
    <mergeCell ref="J19:J21"/>
    <mergeCell ref="A14:A17"/>
    <mergeCell ref="J9: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A974-0E35-0241-AE5B-53AF5DF9F28D}">
  <sheetPr codeName="Sheet26"/>
  <dimension ref="A1:U9"/>
  <sheetViews>
    <sheetView topLeftCell="A8" zoomScale="80" zoomScaleNormal="80" workbookViewId="0">
      <selection activeCell="F9" sqref="F9"/>
    </sheetView>
  </sheetViews>
  <sheetFormatPr defaultColWidth="10.5" defaultRowHeight="15.95"/>
  <cols>
    <col min="1" max="1" width="13.5" style="234" customWidth="1"/>
    <col min="2" max="2" width="37" style="234" customWidth="1"/>
    <col min="3" max="3" width="2.75" style="234" customWidth="1"/>
    <col min="4" max="4" width="22" style="234" customWidth="1"/>
    <col min="5" max="5" width="2.75" style="234" customWidth="1"/>
    <col min="6" max="6" width="22" style="234" customWidth="1"/>
    <col min="7" max="7" width="2.75" style="234" customWidth="1"/>
    <col min="8" max="8" width="22" style="234" customWidth="1"/>
    <col min="9" max="9" width="2.7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850</v>
      </c>
    </row>
    <row r="3" spans="1:21" s="40" customFormat="1" ht="105">
      <c r="A3" s="270" t="s">
        <v>851</v>
      </c>
      <c r="B3" s="57" t="s">
        <v>852</v>
      </c>
      <c r="D3" s="9" t="s">
        <v>762</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8" customFormat="1" ht="60">
      <c r="A7" s="13"/>
      <c r="B7" s="54" t="s">
        <v>853</v>
      </c>
      <c r="D7" s="9" t="s">
        <v>56</v>
      </c>
      <c r="F7" s="351" t="s">
        <v>772</v>
      </c>
      <c r="G7" s="38"/>
      <c r="H7" s="9" t="str">
        <f>IF(F7=[2]Lists!$K$4,"&lt; Input URL to data source &gt;",IF(F7=[2]Lists!$K$5,"&lt; Reference section in EITI Report or URL &gt;",IF(F7=[2]Lists!$K$6,"&lt; Reference evidence of non-applicability &gt;","")))</f>
        <v/>
      </c>
      <c r="I7" s="38"/>
      <c r="J7" s="444" t="s">
        <v>854</v>
      </c>
      <c r="K7" s="38"/>
      <c r="L7" s="49"/>
      <c r="M7" s="38"/>
      <c r="N7" s="39"/>
      <c r="O7" s="38"/>
      <c r="P7" s="39"/>
      <c r="Q7" s="38"/>
      <c r="R7" s="39"/>
      <c r="S7" s="38"/>
      <c r="T7" s="39"/>
      <c r="U7" s="38"/>
    </row>
    <row r="8" spans="1:21" s="8" customFormat="1" ht="64.900000000000006" customHeight="1">
      <c r="A8" s="13"/>
      <c r="B8" s="54" t="s">
        <v>855</v>
      </c>
      <c r="D8" s="9" t="s">
        <v>64</v>
      </c>
      <c r="F8" s="11" t="s">
        <v>856</v>
      </c>
      <c r="G8" s="40"/>
      <c r="H8" s="9" t="str">
        <f>IF(F8=[2]Lists!$K$4,"&lt; Input URL to data source &gt;",IF(F8=[2]Lists!$K$5,"&lt; Reference section in EITI Report or URL &gt;",IF(F8=[2]Lists!$K$6,"&lt; Reference evidence of non-applicability &gt;","")))</f>
        <v/>
      </c>
      <c r="I8" s="40"/>
      <c r="J8" s="478"/>
      <c r="K8" s="40"/>
      <c r="L8" s="49"/>
      <c r="M8" s="40"/>
      <c r="N8" s="39"/>
      <c r="O8" s="40"/>
      <c r="P8" s="39"/>
      <c r="Q8" s="40"/>
      <c r="R8" s="39"/>
      <c r="S8" s="40"/>
      <c r="T8" s="39"/>
      <c r="U8" s="40"/>
    </row>
    <row r="9" spans="1:21" s="10" customFormat="1" ht="156.75" customHeight="1">
      <c r="A9" s="14"/>
      <c r="B9" s="59" t="s">
        <v>857</v>
      </c>
      <c r="D9" s="11" t="s">
        <v>858</v>
      </c>
      <c r="F9" s="11" t="s">
        <v>859</v>
      </c>
      <c r="G9" s="50"/>
      <c r="H9" s="11" t="str">
        <f>IF(F9=[2]Lists!$K$4,"&lt; Input URL to data source &gt;",IF(F9=[2]Lists!$K$5,"&lt; Reference section in EITI Report or URL &gt;",IF(F9=[2]Lists!$K$6,"&lt; Reference evidence of non-applicability &gt;","")))</f>
        <v/>
      </c>
      <c r="I9" s="50"/>
      <c r="J9" s="517"/>
      <c r="K9" s="50"/>
      <c r="L9" s="49"/>
      <c r="M9" s="50"/>
      <c r="N9" s="41"/>
      <c r="O9" s="50"/>
      <c r="P9" s="41"/>
      <c r="Q9" s="50"/>
      <c r="R9" s="41"/>
      <c r="S9" s="50"/>
      <c r="T9" s="41"/>
      <c r="U9" s="50"/>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91F-ED6C-1547-B7F8-DF68263CED89}">
  <sheetPr codeName="Sheet27"/>
  <dimension ref="A1:U23"/>
  <sheetViews>
    <sheetView topLeftCell="A17" zoomScale="80" zoomScaleNormal="80" workbookViewId="0">
      <selection activeCell="B17" sqref="B17"/>
    </sheetView>
  </sheetViews>
  <sheetFormatPr defaultColWidth="10.5" defaultRowHeight="15.95"/>
  <cols>
    <col min="1" max="1" width="15.5" style="234" customWidth="1"/>
    <col min="2" max="2" width="41.5" style="234" customWidth="1"/>
    <col min="3" max="3" width="3" style="234" customWidth="1"/>
    <col min="4" max="4" width="23.5" style="234" customWidth="1"/>
    <col min="5" max="5" width="3" style="234" customWidth="1"/>
    <col min="6" max="6" width="23.5" style="234" customWidth="1"/>
    <col min="7" max="7" width="3" style="234" customWidth="1"/>
    <col min="8" max="8" width="23.5"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860</v>
      </c>
    </row>
    <row r="3" spans="1:21" s="40" customFormat="1" ht="120">
      <c r="A3" s="270" t="s">
        <v>861</v>
      </c>
      <c r="B3" s="290" t="s">
        <v>862</v>
      </c>
      <c r="D3" s="9" t="s">
        <v>762</v>
      </c>
      <c r="F3" s="58"/>
      <c r="H3" s="58"/>
      <c r="J3" s="49"/>
      <c r="L3" s="49"/>
      <c r="N3" s="39"/>
      <c r="P3" s="39"/>
      <c r="R3" s="39"/>
      <c r="T3" s="39"/>
    </row>
    <row r="4" spans="1:21" s="38" customFormat="1" ht="18.95">
      <c r="A4" s="56"/>
      <c r="B4" s="47"/>
      <c r="D4" s="47"/>
      <c r="F4" s="47"/>
      <c r="H4" s="47"/>
      <c r="J4" s="48"/>
      <c r="L4" s="40"/>
      <c r="N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40" customFormat="1" ht="30">
      <c r="A7" s="270" t="s">
        <v>134</v>
      </c>
      <c r="B7" s="57" t="s">
        <v>863</v>
      </c>
      <c r="D7" s="9" t="s">
        <v>136</v>
      </c>
      <c r="F7" s="58"/>
      <c r="H7" s="58"/>
      <c r="J7" s="49"/>
      <c r="L7" s="49"/>
      <c r="N7" s="39"/>
      <c r="O7" s="38"/>
      <c r="P7" s="39"/>
      <c r="Q7" s="38"/>
      <c r="R7" s="39"/>
      <c r="S7" s="38"/>
      <c r="T7" s="39"/>
    </row>
    <row r="8" spans="1:21" s="38" customFormat="1" ht="18.95">
      <c r="A8" s="56"/>
      <c r="B8" s="47"/>
      <c r="D8" s="47"/>
      <c r="F8" s="47"/>
      <c r="H8" s="47"/>
      <c r="J8" s="48"/>
      <c r="N8" s="48"/>
      <c r="P8" s="48"/>
      <c r="R8" s="48"/>
      <c r="T8" s="48"/>
    </row>
    <row r="9" spans="1:21" s="8" customFormat="1" ht="30">
      <c r="A9" s="518" t="s">
        <v>864</v>
      </c>
      <c r="B9" s="54" t="s">
        <v>865</v>
      </c>
      <c r="D9" s="9" t="s">
        <v>866</v>
      </c>
      <c r="F9" s="9"/>
      <c r="G9" s="38"/>
      <c r="H9" s="9" t="str">
        <f>IF(F9=[2]Lists!$K$4,"&lt; Input URL to data source &gt;",IF(F9=[2]Lists!$K$5,"&lt; Reference section in EITI Report or URL &gt;",IF(F9=[2]Lists!$K$6,"&lt; Reference evidence of non-applicability &gt;","")))</f>
        <v/>
      </c>
      <c r="I9" s="38"/>
      <c r="J9" s="444" t="s">
        <v>867</v>
      </c>
      <c r="K9" s="38"/>
      <c r="L9" s="49"/>
      <c r="M9" s="38"/>
      <c r="N9" s="39"/>
      <c r="O9" s="38"/>
      <c r="P9" s="39"/>
      <c r="Q9" s="38"/>
      <c r="R9" s="39"/>
      <c r="S9" s="38"/>
      <c r="T9" s="39"/>
      <c r="U9" s="38"/>
    </row>
    <row r="10" spans="1:21" s="8" customFormat="1" ht="30">
      <c r="A10" s="519"/>
      <c r="B10" s="60" t="s">
        <v>868</v>
      </c>
      <c r="D10" s="9" t="s">
        <v>82</v>
      </c>
      <c r="F10" s="9" t="s">
        <v>279</v>
      </c>
      <c r="G10" s="40"/>
      <c r="H10" s="9" t="s">
        <v>279</v>
      </c>
      <c r="I10" s="40"/>
      <c r="J10" s="478"/>
      <c r="K10" s="40"/>
      <c r="L10" s="49"/>
      <c r="M10" s="40"/>
      <c r="N10" s="39"/>
      <c r="O10" s="40"/>
      <c r="P10" s="39"/>
      <c r="Q10" s="40"/>
      <c r="R10" s="39"/>
      <c r="S10" s="40"/>
      <c r="T10" s="39"/>
      <c r="U10" s="40"/>
    </row>
    <row r="11" spans="1:21" s="8" customFormat="1" ht="30">
      <c r="A11" s="519"/>
      <c r="B11" s="60" t="s">
        <v>869</v>
      </c>
      <c r="D11" s="9" t="s">
        <v>82</v>
      </c>
      <c r="F11" s="9" t="s">
        <v>279</v>
      </c>
      <c r="G11" s="38"/>
      <c r="H11" s="9" t="s">
        <v>279</v>
      </c>
      <c r="I11" s="38"/>
      <c r="J11" s="478"/>
      <c r="K11" s="38"/>
      <c r="L11" s="49"/>
      <c r="M11" s="38"/>
      <c r="N11" s="39"/>
      <c r="O11" s="38"/>
      <c r="P11" s="39"/>
      <c r="Q11" s="38"/>
      <c r="R11" s="39"/>
      <c r="S11" s="38"/>
      <c r="T11" s="39"/>
      <c r="U11" s="38"/>
    </row>
    <row r="12" spans="1:21" s="8" customFormat="1" ht="105">
      <c r="A12" s="519"/>
      <c r="B12" s="60" t="s">
        <v>870</v>
      </c>
      <c r="D12" s="9" t="s">
        <v>56</v>
      </c>
      <c r="F12" s="9"/>
      <c r="G12" s="38"/>
      <c r="H12" s="9"/>
      <c r="I12" s="38"/>
      <c r="J12" s="478"/>
      <c r="K12" s="38"/>
      <c r="L12" s="49"/>
      <c r="M12" s="38"/>
      <c r="N12" s="39"/>
      <c r="O12" s="38"/>
      <c r="P12" s="39"/>
      <c r="Q12" s="38"/>
      <c r="R12" s="39"/>
      <c r="S12" s="38"/>
      <c r="T12" s="39"/>
      <c r="U12" s="38"/>
    </row>
    <row r="13" spans="1:21" s="8" customFormat="1" ht="60">
      <c r="A13" s="519"/>
      <c r="B13" s="60" t="s">
        <v>871</v>
      </c>
      <c r="D13" s="9" t="s">
        <v>56</v>
      </c>
      <c r="F13" s="9"/>
      <c r="G13" s="237"/>
      <c r="H13" s="9"/>
      <c r="I13" s="237"/>
      <c r="J13" s="478"/>
      <c r="K13" s="237"/>
      <c r="L13" s="49"/>
      <c r="M13" s="237"/>
      <c r="N13" s="39"/>
      <c r="O13" s="237"/>
      <c r="P13" s="39"/>
      <c r="Q13" s="237"/>
      <c r="R13" s="39"/>
      <c r="S13" s="237"/>
      <c r="T13" s="39"/>
      <c r="U13" s="237"/>
    </row>
    <row r="14" spans="1:21" s="8" customFormat="1" ht="120">
      <c r="A14" s="519"/>
      <c r="B14" s="54" t="s">
        <v>872</v>
      </c>
      <c r="D14" s="9" t="s">
        <v>116</v>
      </c>
      <c r="F14" s="9" t="s">
        <v>873</v>
      </c>
      <c r="G14" s="40"/>
      <c r="H14" s="65" t="str">
        <f>IF(F14=[2]Lists!$K$4,"&lt; Input URL to data source &gt;",IF(F14=[2]Lists!$K$5,"&lt; Reference section in EITI Report &gt;",IF(F14=[2]Lists!$K$6,"&lt; Reference evidence of non-applicability &gt;","")))</f>
        <v/>
      </c>
      <c r="I14" s="40"/>
      <c r="J14" s="478"/>
      <c r="K14" s="40"/>
      <c r="L14" s="49"/>
      <c r="M14" s="40"/>
      <c r="N14" s="39"/>
      <c r="O14" s="40"/>
      <c r="P14" s="39"/>
      <c r="Q14" s="40"/>
      <c r="R14" s="39"/>
      <c r="S14" s="40"/>
      <c r="T14" s="39"/>
      <c r="U14" s="40"/>
    </row>
    <row r="15" spans="1:21" s="8" customFormat="1" ht="30">
      <c r="A15" s="519"/>
      <c r="B15" s="60" t="s">
        <v>874</v>
      </c>
      <c r="D15" s="9" t="s">
        <v>82</v>
      </c>
      <c r="F15" s="9" t="s">
        <v>279</v>
      </c>
      <c r="G15" s="38"/>
      <c r="H15" s="9" t="s">
        <v>279</v>
      </c>
      <c r="I15" s="38"/>
      <c r="J15" s="478"/>
      <c r="K15" s="38"/>
      <c r="L15" s="49"/>
      <c r="M15" s="38"/>
      <c r="N15" s="39"/>
      <c r="O15" s="38"/>
      <c r="P15" s="39"/>
      <c r="Q15" s="38"/>
      <c r="R15" s="39"/>
      <c r="S15" s="38"/>
      <c r="T15" s="39"/>
      <c r="U15" s="38"/>
    </row>
    <row r="16" spans="1:21" s="8" customFormat="1" ht="27">
      <c r="A16" s="519"/>
      <c r="B16" s="60" t="s">
        <v>875</v>
      </c>
      <c r="D16" s="9" t="s">
        <v>876</v>
      </c>
      <c r="F16" s="9" t="s">
        <v>877</v>
      </c>
      <c r="G16" s="237"/>
      <c r="H16" s="9" t="s">
        <v>279</v>
      </c>
      <c r="I16" s="237"/>
      <c r="J16" s="478"/>
      <c r="K16" s="237"/>
      <c r="L16" s="49"/>
      <c r="M16" s="237"/>
      <c r="N16" s="39"/>
      <c r="O16" s="237"/>
      <c r="P16" s="39"/>
      <c r="Q16" s="237"/>
      <c r="R16" s="39"/>
      <c r="S16" s="237"/>
      <c r="T16" s="39"/>
      <c r="U16" s="237"/>
    </row>
    <row r="17" spans="1:21" s="8" customFormat="1" ht="120">
      <c r="A17" s="520"/>
      <c r="B17" s="60" t="s">
        <v>878</v>
      </c>
      <c r="D17" s="9" t="s">
        <v>879</v>
      </c>
      <c r="F17" s="9" t="s">
        <v>873</v>
      </c>
      <c r="G17" s="38"/>
      <c r="H17" s="9"/>
      <c r="I17" s="38"/>
      <c r="J17" s="478"/>
      <c r="K17" s="38"/>
      <c r="L17" s="49"/>
      <c r="M17" s="38"/>
      <c r="N17" s="39"/>
      <c r="O17" s="38"/>
      <c r="P17" s="39"/>
      <c r="Q17" s="38"/>
      <c r="R17" s="39"/>
      <c r="S17" s="38"/>
      <c r="T17" s="39"/>
      <c r="U17" s="38"/>
    </row>
    <row r="18" spans="1:21" s="8" customFormat="1" ht="60">
      <c r="A18" s="281"/>
      <c r="B18" s="60" t="s">
        <v>871</v>
      </c>
      <c r="D18" s="9" t="s">
        <v>136</v>
      </c>
      <c r="F18" s="9"/>
      <c r="G18" s="237"/>
      <c r="H18" s="9"/>
      <c r="I18" s="237"/>
      <c r="J18" s="479"/>
      <c r="K18" s="237"/>
      <c r="L18" s="49"/>
      <c r="M18" s="237"/>
      <c r="N18" s="39"/>
      <c r="O18" s="237"/>
      <c r="P18" s="39"/>
      <c r="Q18" s="237"/>
      <c r="R18" s="39"/>
      <c r="S18" s="237"/>
      <c r="T18" s="39"/>
      <c r="U18" s="237"/>
    </row>
    <row r="19" spans="1:21" s="8" customFormat="1" ht="30">
      <c r="A19" s="518" t="s">
        <v>880</v>
      </c>
      <c r="B19" s="54" t="s">
        <v>881</v>
      </c>
      <c r="D19" s="9" t="s">
        <v>866</v>
      </c>
      <c r="F19" s="9" t="str">
        <f>IF(D19=[2]Lists!$K$4,"&lt; Input URL to data source &gt;",IF(D19=[2]Lists!$K$5,"&lt; Reference section in EITI Report or URL &gt;",IF(D19=[2]Lists!$K$6,"&lt; Reference evidence of non-applicability &gt;","")))</f>
        <v/>
      </c>
      <c r="G19" s="237"/>
      <c r="H19" s="9" t="str">
        <f>IF(F19=[2]Lists!$K$4,"&lt; Input URL to data source &gt;",IF(F19=[2]Lists!$K$5,"&lt; Reference section in EITI Report or URL &gt;",IF(F19=[2]Lists!$K$6,"&lt; Reference evidence of non-applicability &gt;","")))</f>
        <v/>
      </c>
      <c r="I19" s="237"/>
      <c r="J19" s="514"/>
      <c r="K19" s="237"/>
      <c r="L19" s="49"/>
      <c r="M19" s="237"/>
      <c r="N19" s="39"/>
      <c r="O19" s="237"/>
      <c r="P19" s="39"/>
      <c r="Q19" s="237"/>
      <c r="R19" s="39"/>
      <c r="S19" s="237"/>
      <c r="T19" s="39"/>
      <c r="U19" s="237"/>
    </row>
    <row r="20" spans="1:21" s="8" customFormat="1" ht="30">
      <c r="A20" s="519"/>
      <c r="B20" s="60" t="s">
        <v>882</v>
      </c>
      <c r="D20" s="9" t="s">
        <v>82</v>
      </c>
      <c r="F20" s="9" t="s">
        <v>279</v>
      </c>
      <c r="G20" s="237"/>
      <c r="H20" s="9" t="s">
        <v>279</v>
      </c>
      <c r="I20" s="237"/>
      <c r="J20" s="478"/>
      <c r="K20" s="237"/>
      <c r="L20" s="49"/>
      <c r="M20" s="237"/>
      <c r="N20" s="39"/>
      <c r="O20" s="237"/>
      <c r="P20" s="39"/>
      <c r="Q20" s="237"/>
      <c r="R20" s="39"/>
      <c r="S20" s="237"/>
      <c r="T20" s="39"/>
      <c r="U20" s="237"/>
    </row>
    <row r="21" spans="1:21" s="8" customFormat="1" ht="30">
      <c r="A21" s="519"/>
      <c r="B21" s="60" t="s">
        <v>883</v>
      </c>
      <c r="D21" s="9" t="s">
        <v>82</v>
      </c>
      <c r="F21" s="9" t="s">
        <v>279</v>
      </c>
      <c r="G21" s="237"/>
      <c r="H21" s="9" t="s">
        <v>279</v>
      </c>
      <c r="I21" s="237"/>
      <c r="J21" s="478"/>
      <c r="K21" s="237"/>
      <c r="L21" s="49"/>
      <c r="M21" s="237"/>
      <c r="N21" s="39"/>
      <c r="O21" s="237"/>
      <c r="P21" s="39"/>
      <c r="Q21" s="237"/>
      <c r="R21" s="39"/>
      <c r="S21" s="237"/>
      <c r="T21" s="39"/>
      <c r="U21" s="237"/>
    </row>
    <row r="22" spans="1:21" s="8" customFormat="1" ht="60">
      <c r="A22" s="520"/>
      <c r="B22" s="60" t="s">
        <v>884</v>
      </c>
      <c r="D22" s="9" t="s">
        <v>56</v>
      </c>
      <c r="F22" s="9"/>
      <c r="G22" s="237"/>
      <c r="H22" s="9"/>
      <c r="I22" s="237"/>
      <c r="J22" s="479"/>
      <c r="K22" s="237"/>
      <c r="L22" s="49"/>
      <c r="M22" s="237"/>
      <c r="N22" s="39"/>
      <c r="O22" s="237"/>
      <c r="P22" s="39"/>
      <c r="Q22" s="237"/>
      <c r="R22" s="39"/>
      <c r="S22" s="237"/>
      <c r="T22" s="39"/>
      <c r="U22" s="237"/>
    </row>
    <row r="23" spans="1:21" s="236" customFormat="1">
      <c r="A23" s="235"/>
    </row>
  </sheetData>
  <mergeCells count="4">
    <mergeCell ref="A9:A17"/>
    <mergeCell ref="A19:A22"/>
    <mergeCell ref="J9:J18"/>
    <mergeCell ref="J19:J22"/>
  </mergeCell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3B51-84DD-2149-9E4A-CA6371B6EA9C}">
  <sheetPr codeName="Sheet28"/>
  <dimension ref="A1:U19"/>
  <sheetViews>
    <sheetView zoomScale="80" zoomScaleNormal="80" workbookViewId="0">
      <selection activeCell="D14" sqref="D14"/>
    </sheetView>
  </sheetViews>
  <sheetFormatPr defaultColWidth="10.5" defaultRowHeight="15.95"/>
  <cols>
    <col min="1" max="1" width="15" style="234" customWidth="1"/>
    <col min="2" max="2" width="35" style="234" customWidth="1"/>
    <col min="3" max="3" width="3" style="234" customWidth="1"/>
    <col min="4" max="4" width="25" style="234" customWidth="1"/>
    <col min="5" max="5" width="3" style="234" customWidth="1"/>
    <col min="6" max="6" width="25" style="234" customWidth="1"/>
    <col min="7" max="7" width="3" style="234" customWidth="1"/>
    <col min="8" max="8" width="25" style="234" customWidth="1"/>
    <col min="9" max="9" width="3" style="234" customWidth="1"/>
    <col min="10" max="10" width="62.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885</v>
      </c>
    </row>
    <row r="3" spans="1:21" s="40" customFormat="1" ht="105">
      <c r="A3" s="270" t="s">
        <v>886</v>
      </c>
      <c r="B3" s="57" t="s">
        <v>887</v>
      </c>
      <c r="D3" s="9" t="s">
        <v>762</v>
      </c>
      <c r="F3" s="58"/>
      <c r="H3" s="58"/>
      <c r="J3" s="49"/>
      <c r="L3" s="49"/>
      <c r="N3" s="39"/>
      <c r="P3" s="39"/>
      <c r="R3" s="39"/>
      <c r="T3" s="39"/>
    </row>
    <row r="4" spans="1:21" s="38" customFormat="1" ht="18.95">
      <c r="A4" s="56"/>
      <c r="B4" s="47"/>
      <c r="D4" s="47"/>
      <c r="F4" s="47"/>
      <c r="H4" s="47"/>
      <c r="J4" s="48"/>
      <c r="L4" s="40"/>
      <c r="N4" s="48"/>
    </row>
    <row r="5" spans="1:21" s="53" customFormat="1" ht="57">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40" customFormat="1" ht="45">
      <c r="A7" s="270" t="s">
        <v>134</v>
      </c>
      <c r="B7" s="57" t="s">
        <v>888</v>
      </c>
      <c r="D7" s="9" t="s">
        <v>136</v>
      </c>
      <c r="F7" s="58"/>
      <c r="H7" s="58"/>
      <c r="J7" s="49"/>
      <c r="L7" s="49"/>
    </row>
    <row r="8" spans="1:21" s="38" customFormat="1" ht="18.95">
      <c r="A8" s="56"/>
      <c r="B8" s="47"/>
      <c r="D8" s="47"/>
      <c r="F8" s="47"/>
      <c r="H8" s="47"/>
      <c r="J8" s="48"/>
      <c r="N8" s="48"/>
      <c r="P8" s="48"/>
      <c r="R8" s="48"/>
      <c r="T8" s="48"/>
    </row>
    <row r="9" spans="1:21" s="8" customFormat="1" ht="27">
      <c r="A9" s="442" t="s">
        <v>889</v>
      </c>
      <c r="B9" s="54" t="s">
        <v>890</v>
      </c>
      <c r="D9" s="9" t="s">
        <v>64</v>
      </c>
      <c r="F9" s="9"/>
      <c r="G9" s="38"/>
      <c r="H9" s="9"/>
      <c r="I9" s="38"/>
      <c r="J9" s="444" t="s">
        <v>891</v>
      </c>
      <c r="K9" s="38"/>
      <c r="L9" s="49"/>
      <c r="M9" s="38"/>
      <c r="N9" s="39"/>
      <c r="O9" s="38"/>
      <c r="P9" s="39"/>
      <c r="Q9" s="38"/>
      <c r="R9" s="39"/>
      <c r="S9" s="38"/>
      <c r="T9" s="39"/>
      <c r="U9" s="38"/>
    </row>
    <row r="10" spans="1:21" s="8" customFormat="1" ht="45">
      <c r="A10" s="457"/>
      <c r="B10" s="60" t="s">
        <v>892</v>
      </c>
      <c r="D10" s="9" t="s">
        <v>82</v>
      </c>
      <c r="F10" s="9" t="s">
        <v>279</v>
      </c>
      <c r="G10" s="40"/>
      <c r="H10" s="9" t="s">
        <v>279</v>
      </c>
      <c r="I10" s="40"/>
      <c r="J10" s="478"/>
      <c r="K10" s="40"/>
      <c r="L10" s="49"/>
      <c r="M10" s="40"/>
      <c r="N10" s="39"/>
      <c r="O10" s="40"/>
      <c r="P10" s="39"/>
      <c r="Q10" s="40"/>
      <c r="R10" s="39"/>
      <c r="S10" s="40"/>
      <c r="T10" s="39"/>
      <c r="U10" s="40"/>
    </row>
    <row r="11" spans="1:21" s="8" customFormat="1" ht="62.25" customHeight="1">
      <c r="A11" s="457"/>
      <c r="B11" s="60" t="s">
        <v>893</v>
      </c>
      <c r="D11" s="9" t="s">
        <v>64</v>
      </c>
      <c r="F11" s="9"/>
      <c r="G11" s="40"/>
      <c r="H11" s="9"/>
      <c r="I11" s="40"/>
      <c r="J11" s="478"/>
      <c r="K11" s="40"/>
      <c r="L11" s="49"/>
      <c r="M11" s="40"/>
      <c r="N11" s="39"/>
      <c r="O11" s="40"/>
      <c r="P11" s="39"/>
      <c r="Q11" s="40"/>
      <c r="R11" s="39"/>
      <c r="S11" s="40"/>
      <c r="T11" s="39"/>
      <c r="U11" s="40"/>
    </row>
    <row r="12" spans="1:21" s="8" customFormat="1" ht="47.25" customHeight="1">
      <c r="A12" s="457"/>
      <c r="B12" s="60" t="s">
        <v>894</v>
      </c>
      <c r="D12" s="9" t="s">
        <v>56</v>
      </c>
      <c r="F12" s="9"/>
      <c r="G12" s="40"/>
      <c r="H12" s="9"/>
      <c r="I12" s="40"/>
      <c r="J12" s="478"/>
      <c r="K12" s="40"/>
      <c r="L12" s="49"/>
      <c r="M12" s="40"/>
      <c r="N12" s="39"/>
      <c r="O12" s="40"/>
      <c r="P12" s="39"/>
      <c r="Q12" s="40"/>
      <c r="R12" s="39"/>
      <c r="S12" s="40"/>
      <c r="T12" s="39"/>
      <c r="U12" s="40"/>
    </row>
    <row r="13" spans="1:21" s="8" customFormat="1" ht="132" customHeight="1">
      <c r="A13" s="457"/>
      <c r="B13" s="60" t="s">
        <v>895</v>
      </c>
      <c r="D13" s="9" t="s">
        <v>56</v>
      </c>
      <c r="F13" s="9"/>
      <c r="G13" s="40"/>
      <c r="H13" s="9"/>
      <c r="I13" s="40"/>
      <c r="J13" s="479"/>
      <c r="K13" s="40"/>
      <c r="L13" s="49"/>
      <c r="M13" s="40"/>
      <c r="N13" s="39"/>
      <c r="O13" s="40"/>
      <c r="P13" s="39"/>
      <c r="Q13" s="40"/>
      <c r="R13" s="39"/>
      <c r="S13" s="40"/>
      <c r="T13" s="39"/>
      <c r="U13" s="40"/>
    </row>
    <row r="14" spans="1:21" s="237" customFormat="1">
      <c r="A14" s="240"/>
    </row>
    <row r="15" spans="1:21" s="8" customFormat="1" ht="45">
      <c r="A15" s="442" t="s">
        <v>896</v>
      </c>
      <c r="B15" s="54" t="s">
        <v>890</v>
      </c>
      <c r="D15" s="9" t="s">
        <v>214</v>
      </c>
      <c r="F15" s="9" t="str">
        <f>IF(D15=[2]Lists!$K$4,"&lt; Input URL to data source &gt;",IF(D15=[2]Lists!$K$5,"&lt; Reference section in EITI Report or URL &gt;",IF(D15=[2]Lists!$K$6,"&lt; Reference evidence of non-applicability &gt;","")))</f>
        <v/>
      </c>
      <c r="G15" s="38"/>
      <c r="H15" s="9" t="str">
        <f>IF(F15=[2]Lists!$K$4,"&lt; Input URL to data source &gt;",IF(F15=[2]Lists!$K$5,"&lt; Reference section in EITI Report or URL &gt;",IF(F15=[2]Lists!$K$6,"&lt; Reference evidence of non-applicability &gt;","")))</f>
        <v/>
      </c>
      <c r="I15" s="38"/>
      <c r="J15" s="514"/>
      <c r="K15" s="38"/>
      <c r="L15" s="49"/>
      <c r="M15" s="38"/>
      <c r="N15" s="39"/>
      <c r="O15" s="38"/>
      <c r="P15" s="39"/>
      <c r="Q15" s="38"/>
      <c r="R15" s="39"/>
      <c r="S15" s="38"/>
      <c r="T15" s="39"/>
      <c r="U15" s="38"/>
    </row>
    <row r="16" spans="1:21" s="8" customFormat="1" ht="45">
      <c r="A16" s="457"/>
      <c r="B16" s="60" t="s">
        <v>892</v>
      </c>
      <c r="D16" s="9" t="s">
        <v>82</v>
      </c>
      <c r="F16" s="9" t="s">
        <v>279</v>
      </c>
      <c r="G16" s="40"/>
      <c r="H16" s="9" t="s">
        <v>279</v>
      </c>
      <c r="I16" s="40"/>
      <c r="J16" s="478"/>
      <c r="K16" s="40"/>
      <c r="L16" s="49"/>
      <c r="M16" s="40"/>
      <c r="N16" s="39"/>
      <c r="O16" s="40"/>
      <c r="P16" s="39"/>
      <c r="Q16" s="40"/>
      <c r="R16" s="39"/>
      <c r="S16" s="40"/>
      <c r="T16" s="39"/>
      <c r="U16" s="40"/>
    </row>
    <row r="17" spans="1:21" s="8" customFormat="1" ht="75">
      <c r="A17" s="457"/>
      <c r="B17" s="60" t="s">
        <v>893</v>
      </c>
      <c r="D17" s="9" t="s">
        <v>136</v>
      </c>
      <c r="F17" s="9"/>
      <c r="G17" s="40"/>
      <c r="H17" s="9"/>
      <c r="I17" s="40"/>
      <c r="J17" s="478"/>
      <c r="K17" s="40"/>
      <c r="L17" s="49"/>
      <c r="M17" s="40"/>
      <c r="N17" s="39"/>
      <c r="O17" s="40"/>
      <c r="P17" s="39"/>
      <c r="Q17" s="40"/>
      <c r="R17" s="39"/>
      <c r="S17" s="40"/>
      <c r="T17" s="39"/>
      <c r="U17" s="40"/>
    </row>
    <row r="18" spans="1:21" s="8" customFormat="1" ht="45">
      <c r="A18" s="457"/>
      <c r="B18" s="60" t="s">
        <v>894</v>
      </c>
      <c r="D18" s="9" t="s">
        <v>136</v>
      </c>
      <c r="F18" s="9"/>
      <c r="G18" s="40"/>
      <c r="H18" s="9"/>
      <c r="I18" s="40"/>
      <c r="J18" s="478"/>
      <c r="K18" s="40"/>
      <c r="L18" s="49"/>
      <c r="M18" s="40"/>
      <c r="N18" s="39"/>
      <c r="O18" s="40"/>
      <c r="P18" s="39"/>
      <c r="Q18" s="40"/>
      <c r="R18" s="39"/>
      <c r="S18" s="40"/>
      <c r="T18" s="39"/>
      <c r="U18" s="40"/>
    </row>
    <row r="19" spans="1:21" s="10" customFormat="1" ht="69" customHeight="1">
      <c r="A19" s="521"/>
      <c r="B19" s="61" t="s">
        <v>895</v>
      </c>
      <c r="D19" s="11" t="s">
        <v>136</v>
      </c>
      <c r="F19" s="11"/>
      <c r="G19" s="62"/>
      <c r="H19" s="11"/>
      <c r="I19" s="62"/>
      <c r="J19" s="479"/>
      <c r="K19" s="62"/>
      <c r="L19" s="49"/>
      <c r="M19" s="62"/>
      <c r="N19" s="41"/>
      <c r="O19" s="62"/>
      <c r="P19" s="41"/>
      <c r="Q19" s="62"/>
      <c r="R19" s="41"/>
      <c r="S19" s="62"/>
      <c r="T19" s="41"/>
      <c r="U19" s="62"/>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749B-3E9E-B647-8AEA-6784F9E739CD}">
  <sheetPr codeName="Sheet3"/>
  <dimension ref="A1:U23"/>
  <sheetViews>
    <sheetView topLeftCell="E4" zoomScale="70" zoomScaleNormal="70" zoomScalePageLayoutView="80" workbookViewId="0">
      <selection activeCell="J16" sqref="J16:J21"/>
    </sheetView>
  </sheetViews>
  <sheetFormatPr defaultColWidth="10.5" defaultRowHeight="15.95"/>
  <cols>
    <col min="1" max="1" width="14" style="239" customWidth="1"/>
    <col min="2" max="2" width="48" style="234" customWidth="1"/>
    <col min="3" max="3" width="3" style="234" customWidth="1"/>
    <col min="4" max="4" width="28.25" style="234" customWidth="1"/>
    <col min="5" max="5" width="3" style="234" customWidth="1"/>
    <col min="6" max="6" width="35.75" style="234" customWidth="1"/>
    <col min="7" max="7" width="3" style="234" customWidth="1"/>
    <col min="8" max="8" width="35.75" style="234" customWidth="1"/>
    <col min="9" max="9" width="3" style="234" customWidth="1"/>
    <col min="10" max="10" width="39"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47" t="s">
        <v>99</v>
      </c>
    </row>
    <row r="3" spans="1:21" s="40" customFormat="1" ht="75">
      <c r="A3" s="270" t="s">
        <v>100</v>
      </c>
      <c r="B3" s="57" t="s">
        <v>101</v>
      </c>
      <c r="D3" s="9" t="s">
        <v>102</v>
      </c>
      <c r="F3" s="58"/>
      <c r="H3" s="58"/>
      <c r="J3" s="49"/>
      <c r="L3" s="49"/>
      <c r="N3" s="39"/>
      <c r="P3" s="39"/>
      <c r="R3" s="39"/>
      <c r="T3" s="39"/>
    </row>
    <row r="4" spans="1:21" s="40" customFormat="1" ht="15">
      <c r="A4" s="270"/>
      <c r="B4" s="57"/>
      <c r="D4" s="80"/>
      <c r="F4" s="80"/>
      <c r="H4" s="80"/>
      <c r="J4" s="8"/>
      <c r="N4" s="8"/>
      <c r="P4" s="8"/>
      <c r="R4" s="8"/>
      <c r="T4" s="8"/>
    </row>
    <row r="5" spans="1:21" s="53" customFormat="1" ht="75.95">
      <c r="A5" s="67"/>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68"/>
      <c r="B6" s="47"/>
      <c r="D6" s="47"/>
      <c r="F6" s="47"/>
      <c r="H6" s="47"/>
      <c r="J6" s="48"/>
      <c r="N6" s="48"/>
      <c r="P6" s="48"/>
      <c r="R6" s="48"/>
      <c r="T6" s="48"/>
    </row>
    <row r="7" spans="1:21" s="8" customFormat="1" ht="15">
      <c r="A7" s="442" t="s">
        <v>113</v>
      </c>
      <c r="B7" s="63" t="s">
        <v>114</v>
      </c>
      <c r="D7" s="27"/>
      <c r="F7" s="27"/>
      <c r="H7" s="27"/>
      <c r="K7" s="17"/>
      <c r="L7" s="17"/>
      <c r="M7" s="17"/>
      <c r="N7" s="17"/>
      <c r="O7" s="17"/>
      <c r="P7" s="17"/>
      <c r="Q7" s="17"/>
      <c r="R7" s="17"/>
      <c r="S7" s="17"/>
      <c r="T7" s="17"/>
      <c r="U7" s="17"/>
    </row>
    <row r="8" spans="1:21" s="8" customFormat="1" ht="78.75" customHeight="1">
      <c r="A8" s="443"/>
      <c r="B8" s="64" t="s">
        <v>115</v>
      </c>
      <c r="D8" s="73" t="s">
        <v>116</v>
      </c>
      <c r="F8" s="73" t="s">
        <v>117</v>
      </c>
      <c r="G8" s="86"/>
      <c r="H8" s="85" t="s">
        <v>118</v>
      </c>
      <c r="J8" s="444"/>
      <c r="K8" s="38"/>
      <c r="L8" s="49"/>
      <c r="M8" s="38"/>
      <c r="N8" s="39"/>
      <c r="O8" s="38"/>
      <c r="P8" s="39"/>
      <c r="Q8" s="38"/>
      <c r="R8" s="39"/>
      <c r="S8" s="38"/>
      <c r="T8" s="39"/>
      <c r="U8" s="38"/>
    </row>
    <row r="9" spans="1:21" s="8" customFormat="1" ht="66.75">
      <c r="A9" s="443"/>
      <c r="B9" s="64" t="s">
        <v>119</v>
      </c>
      <c r="D9" s="73" t="s">
        <v>116</v>
      </c>
      <c r="F9" s="73" t="s">
        <v>117</v>
      </c>
      <c r="H9" s="85" t="s">
        <v>118</v>
      </c>
      <c r="J9" s="445"/>
      <c r="K9" s="40"/>
      <c r="L9" s="49"/>
      <c r="M9" s="40"/>
      <c r="N9" s="39"/>
      <c r="O9" s="40"/>
      <c r="P9" s="39"/>
      <c r="Q9" s="40"/>
      <c r="R9" s="39"/>
      <c r="S9" s="40"/>
      <c r="T9" s="39"/>
      <c r="U9" s="40"/>
    </row>
    <row r="10" spans="1:21" s="8" customFormat="1" ht="86.25" customHeight="1">
      <c r="A10" s="443"/>
      <c r="B10" s="64" t="s">
        <v>120</v>
      </c>
      <c r="D10" s="73" t="s">
        <v>116</v>
      </c>
      <c r="F10" s="73" t="s">
        <v>117</v>
      </c>
      <c r="H10" s="85" t="s">
        <v>118</v>
      </c>
      <c r="J10" s="445"/>
      <c r="K10" s="38"/>
      <c r="L10" s="49"/>
      <c r="M10" s="38"/>
      <c r="N10" s="39"/>
      <c r="O10" s="38"/>
      <c r="P10" s="39"/>
      <c r="Q10" s="38"/>
      <c r="R10" s="39"/>
      <c r="S10" s="38"/>
      <c r="T10" s="39"/>
      <c r="U10" s="38"/>
    </row>
    <row r="11" spans="1:21" s="8" customFormat="1" ht="85.5" customHeight="1">
      <c r="A11" s="443"/>
      <c r="B11" s="64" t="s">
        <v>121</v>
      </c>
      <c r="D11" s="73" t="s">
        <v>116</v>
      </c>
      <c r="F11" s="73" t="s">
        <v>117</v>
      </c>
      <c r="H11" s="85" t="s">
        <v>118</v>
      </c>
      <c r="J11" s="445"/>
      <c r="K11" s="17"/>
      <c r="L11" s="49"/>
      <c r="M11" s="17"/>
      <c r="N11" s="39"/>
      <c r="O11" s="17"/>
      <c r="P11" s="39"/>
      <c r="Q11" s="17"/>
      <c r="R11" s="39"/>
      <c r="S11" s="17"/>
      <c r="T11" s="39"/>
      <c r="U11" s="17"/>
    </row>
    <row r="12" spans="1:21" s="237" customFormat="1" ht="49.9" customHeight="1">
      <c r="A12" s="443"/>
      <c r="B12" s="64" t="s">
        <v>122</v>
      </c>
      <c r="D12" s="73" t="s">
        <v>116</v>
      </c>
      <c r="E12" s="8"/>
      <c r="F12" s="73" t="s">
        <v>117</v>
      </c>
      <c r="H12" s="414" t="s">
        <v>118</v>
      </c>
      <c r="I12" s="8"/>
      <c r="J12" s="445"/>
      <c r="K12" s="17"/>
      <c r="L12" s="49"/>
      <c r="M12" s="17"/>
      <c r="N12" s="39"/>
      <c r="O12" s="17"/>
      <c r="P12" s="39"/>
      <c r="Q12" s="17"/>
      <c r="R12" s="39"/>
      <c r="S12" s="17"/>
      <c r="T12" s="39"/>
      <c r="U12" s="17"/>
    </row>
    <row r="13" spans="1:21" s="237" customFormat="1" ht="66.75">
      <c r="A13" s="443"/>
      <c r="B13" s="64" t="s">
        <v>123</v>
      </c>
      <c r="D13" s="73" t="s">
        <v>116</v>
      </c>
      <c r="E13" s="8"/>
      <c r="F13" s="73" t="s">
        <v>117</v>
      </c>
      <c r="H13" s="85" t="s">
        <v>118</v>
      </c>
      <c r="I13" s="8"/>
      <c r="J13" s="446"/>
      <c r="K13" s="17"/>
      <c r="L13" s="49"/>
      <c r="M13" s="17"/>
      <c r="N13" s="39"/>
      <c r="O13" s="17"/>
      <c r="P13" s="39"/>
      <c r="Q13" s="17"/>
      <c r="R13" s="39"/>
      <c r="S13" s="17"/>
      <c r="T13" s="39"/>
      <c r="U13" s="17"/>
    </row>
    <row r="14" spans="1:21" s="237" customFormat="1" ht="16.149999999999999" customHeight="1">
      <c r="A14" s="242"/>
      <c r="B14" s="64"/>
      <c r="N14" s="8"/>
      <c r="P14" s="8"/>
      <c r="R14" s="8"/>
      <c r="T14" s="8"/>
    </row>
    <row r="15" spans="1:21" s="237" customFormat="1">
      <c r="A15" s="442" t="s">
        <v>124</v>
      </c>
      <c r="B15" s="63" t="s">
        <v>114</v>
      </c>
      <c r="C15" s="8"/>
      <c r="D15" s="27"/>
      <c r="E15" s="8"/>
      <c r="F15" s="27"/>
      <c r="G15" s="8"/>
      <c r="H15" s="27"/>
      <c r="I15" s="8"/>
      <c r="J15" s="8"/>
      <c r="N15" s="8"/>
      <c r="P15" s="8"/>
      <c r="R15" s="8"/>
      <c r="T15" s="8"/>
    </row>
    <row r="16" spans="1:21" s="237" customFormat="1" ht="78.75" customHeight="1">
      <c r="A16" s="443"/>
      <c r="B16" s="64" t="s">
        <v>115</v>
      </c>
      <c r="C16" s="8"/>
      <c r="D16" s="73" t="s">
        <v>116</v>
      </c>
      <c r="E16" s="8"/>
      <c r="F16" s="73" t="s">
        <v>117</v>
      </c>
      <c r="G16" s="8"/>
      <c r="H16" s="85" t="s">
        <v>118</v>
      </c>
      <c r="I16" s="8"/>
      <c r="J16" s="444"/>
      <c r="L16" s="49"/>
      <c r="N16" s="39"/>
      <c r="P16" s="39"/>
      <c r="R16" s="39"/>
      <c r="T16" s="39"/>
    </row>
    <row r="17" spans="1:20" s="237" customFormat="1" ht="49.9" customHeight="1">
      <c r="A17" s="443"/>
      <c r="B17" s="64" t="s">
        <v>119</v>
      </c>
      <c r="C17" s="8"/>
      <c r="D17" s="73" t="s">
        <v>116</v>
      </c>
      <c r="E17" s="8"/>
      <c r="F17" s="73" t="s">
        <v>117</v>
      </c>
      <c r="G17" s="8"/>
      <c r="H17" s="85" t="s">
        <v>118</v>
      </c>
      <c r="I17" s="8"/>
      <c r="J17" s="445"/>
      <c r="L17" s="49"/>
      <c r="N17" s="39"/>
      <c r="P17" s="39"/>
      <c r="R17" s="39"/>
      <c r="T17" s="39"/>
    </row>
    <row r="18" spans="1:20" s="237" customFormat="1" ht="49.9" customHeight="1">
      <c r="A18" s="443"/>
      <c r="B18" s="64" t="s">
        <v>120</v>
      </c>
      <c r="C18" s="8"/>
      <c r="D18" s="73" t="s">
        <v>116</v>
      </c>
      <c r="E18" s="8"/>
      <c r="F18" s="73" t="s">
        <v>117</v>
      </c>
      <c r="G18" s="8"/>
      <c r="H18" s="85" t="s">
        <v>118</v>
      </c>
      <c r="I18" s="8"/>
      <c r="J18" s="445"/>
      <c r="L18" s="49"/>
      <c r="N18" s="39"/>
      <c r="P18" s="39"/>
      <c r="R18" s="39"/>
      <c r="T18" s="39"/>
    </row>
    <row r="19" spans="1:20" s="237" customFormat="1" ht="66.75">
      <c r="A19" s="443"/>
      <c r="B19" s="64" t="s">
        <v>121</v>
      </c>
      <c r="C19" s="8"/>
      <c r="D19" s="73" t="s">
        <v>116</v>
      </c>
      <c r="E19" s="8"/>
      <c r="F19" s="73" t="s">
        <v>117</v>
      </c>
      <c r="G19" s="8"/>
      <c r="H19" s="85" t="s">
        <v>118</v>
      </c>
      <c r="I19" s="8"/>
      <c r="J19" s="445"/>
      <c r="L19" s="49"/>
      <c r="N19" s="39"/>
      <c r="P19" s="39"/>
      <c r="R19" s="39"/>
      <c r="T19" s="39"/>
    </row>
    <row r="20" spans="1:20" s="237" customFormat="1" ht="49.9" customHeight="1">
      <c r="A20" s="443"/>
      <c r="B20" s="64" t="s">
        <v>122</v>
      </c>
      <c r="D20" s="73" t="s">
        <v>116</v>
      </c>
      <c r="E20" s="8"/>
      <c r="F20" s="73" t="s">
        <v>117</v>
      </c>
      <c r="H20" s="85" t="s">
        <v>118</v>
      </c>
      <c r="I20" s="8"/>
      <c r="J20" s="445"/>
      <c r="L20" s="49"/>
      <c r="N20" s="39"/>
      <c r="P20" s="39"/>
      <c r="R20" s="39"/>
      <c r="T20" s="39"/>
    </row>
    <row r="21" spans="1:20" s="237" customFormat="1" ht="49.9" customHeight="1">
      <c r="A21" s="443"/>
      <c r="B21" s="64" t="s">
        <v>123</v>
      </c>
      <c r="D21" s="73" t="s">
        <v>116</v>
      </c>
      <c r="E21" s="8"/>
      <c r="F21" s="73" t="s">
        <v>117</v>
      </c>
      <c r="H21" s="85" t="s">
        <v>118</v>
      </c>
      <c r="I21" s="8"/>
      <c r="J21" s="446"/>
      <c r="L21" s="49"/>
      <c r="N21" s="39"/>
      <c r="P21" s="39"/>
      <c r="R21" s="39"/>
      <c r="T21" s="39"/>
    </row>
    <row r="22" spans="1:20" s="237" customFormat="1">
      <c r="A22" s="242"/>
    </row>
    <row r="23" spans="1:20" s="236" customFormat="1">
      <c r="A23" s="238"/>
    </row>
  </sheetData>
  <mergeCells count="4">
    <mergeCell ref="A7:A13"/>
    <mergeCell ref="A15:A21"/>
    <mergeCell ref="J8:J13"/>
    <mergeCell ref="J16:J21"/>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ABCA-F753-6946-9B48-EB497CBE7327}">
  <sheetPr codeName="Sheet29"/>
  <dimension ref="A1:U23"/>
  <sheetViews>
    <sheetView topLeftCell="F5" zoomScale="80" zoomScaleNormal="80" workbookViewId="0">
      <selection activeCell="L16" sqref="L16"/>
    </sheetView>
  </sheetViews>
  <sheetFormatPr defaultColWidth="10.5" defaultRowHeight="15.95"/>
  <cols>
    <col min="1" max="1" width="22" style="239" customWidth="1"/>
    <col min="2" max="2" width="33.5" style="234" customWidth="1"/>
    <col min="3" max="3" width="5.75" style="234" customWidth="1"/>
    <col min="4" max="4" width="25" style="234" customWidth="1"/>
    <col min="5" max="5" width="3.25" style="234" customWidth="1"/>
    <col min="6" max="6" width="25" style="234" customWidth="1"/>
    <col min="7" max="7" width="3.25" style="234" customWidth="1"/>
    <col min="8" max="8" width="25" style="234" customWidth="1"/>
    <col min="9" max="9" width="3.25"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897</v>
      </c>
    </row>
    <row r="3" spans="1:21" s="40" customFormat="1" ht="105">
      <c r="A3" s="270" t="s">
        <v>898</v>
      </c>
      <c r="B3" s="57" t="s">
        <v>899</v>
      </c>
      <c r="D3" s="9" t="s">
        <v>762</v>
      </c>
      <c r="F3" s="58"/>
      <c r="H3" s="58"/>
      <c r="J3" s="49"/>
      <c r="L3" s="49"/>
      <c r="N3" s="39"/>
      <c r="P3" s="39"/>
      <c r="R3" s="39"/>
      <c r="T3" s="39"/>
    </row>
    <row r="4" spans="1:21" s="38" customFormat="1" ht="18.95">
      <c r="A4" s="68"/>
      <c r="B4" s="47"/>
      <c r="D4" s="47"/>
      <c r="F4" s="47"/>
      <c r="H4" s="47"/>
      <c r="J4" s="48"/>
      <c r="L4" s="40"/>
      <c r="N4" s="48"/>
      <c r="P4" s="48"/>
      <c r="R4" s="48"/>
      <c r="T4" s="48"/>
    </row>
    <row r="5" spans="1:21" s="53" customFormat="1" ht="75.95">
      <c r="A5" s="67"/>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68"/>
      <c r="B6" s="47"/>
      <c r="D6" s="47"/>
      <c r="F6" s="47"/>
      <c r="H6" s="47"/>
      <c r="J6" s="48"/>
      <c r="N6" s="48"/>
      <c r="P6" s="48"/>
      <c r="R6" s="48"/>
      <c r="T6" s="48"/>
    </row>
    <row r="7" spans="1:21" s="8" customFormat="1" ht="40.5">
      <c r="A7" s="69"/>
      <c r="B7" s="66" t="s">
        <v>900</v>
      </c>
      <c r="D7" s="9" t="s">
        <v>116</v>
      </c>
      <c r="F7" s="9" t="s">
        <v>901</v>
      </c>
      <c r="G7" s="38"/>
      <c r="H7" s="9" t="str">
        <f>IF(F7=[2]Lists!$K$4,"&lt; Input URL to data source &gt;",IF(F7=[2]Lists!$K$5,"&lt; Reference section in EITI Report or URL &gt;",IF(F7=[2]Lists!$K$6,"&lt; Reference evidence of non-applicability &gt;","")))</f>
        <v/>
      </c>
      <c r="I7" s="38"/>
      <c r="J7" s="447" t="s">
        <v>902</v>
      </c>
      <c r="K7" s="38"/>
      <c r="L7" s="49"/>
      <c r="M7" s="38"/>
      <c r="N7" s="39"/>
      <c r="O7" s="38"/>
      <c r="P7" s="39"/>
      <c r="Q7" s="38"/>
      <c r="R7" s="39"/>
      <c r="S7" s="38"/>
      <c r="T7" s="39"/>
      <c r="U7" s="38"/>
    </row>
    <row r="8" spans="1:21" s="8" customFormat="1" ht="40.5">
      <c r="A8" s="69"/>
      <c r="B8" s="54" t="s">
        <v>903</v>
      </c>
      <c r="D8" s="9" t="s">
        <v>116</v>
      </c>
      <c r="F8" s="9" t="s">
        <v>901</v>
      </c>
      <c r="G8" s="40"/>
      <c r="H8" s="9" t="s">
        <v>279</v>
      </c>
      <c r="I8" s="40"/>
      <c r="J8" s="478"/>
      <c r="K8" s="40"/>
      <c r="L8" s="49"/>
      <c r="M8" s="40"/>
      <c r="N8" s="39"/>
      <c r="O8" s="40"/>
      <c r="P8" s="39"/>
      <c r="Q8" s="40"/>
      <c r="R8" s="39"/>
      <c r="S8" s="40"/>
      <c r="T8" s="39"/>
      <c r="U8" s="40"/>
    </row>
    <row r="9" spans="1:21" s="8" customFormat="1" ht="27">
      <c r="A9" s="69"/>
      <c r="B9" s="22" t="s">
        <v>904</v>
      </c>
      <c r="D9" s="9" t="s">
        <v>116</v>
      </c>
      <c r="F9" s="9" t="s">
        <v>901</v>
      </c>
      <c r="G9" s="38"/>
      <c r="H9" s="9" t="s">
        <v>279</v>
      </c>
      <c r="I9" s="38"/>
      <c r="J9" s="478"/>
      <c r="K9" s="38"/>
      <c r="L9" s="49"/>
      <c r="M9" s="38"/>
      <c r="N9" s="39"/>
      <c r="O9" s="38"/>
      <c r="P9" s="39"/>
      <c r="Q9" s="38"/>
      <c r="R9" s="39"/>
      <c r="S9" s="38"/>
      <c r="T9" s="39"/>
      <c r="U9" s="38"/>
    </row>
    <row r="10" spans="1:21" s="8" customFormat="1" ht="15.75">
      <c r="A10" s="69"/>
      <c r="B10" s="63" t="s">
        <v>905</v>
      </c>
      <c r="D10" s="9" t="s">
        <v>116</v>
      </c>
      <c r="F10" s="9" t="s">
        <v>906</v>
      </c>
      <c r="G10" s="40"/>
      <c r="H10" s="9" t="s">
        <v>279</v>
      </c>
      <c r="I10" s="40"/>
      <c r="J10" s="478"/>
      <c r="K10" s="40"/>
      <c r="L10" s="49"/>
      <c r="M10" s="40"/>
      <c r="N10" s="39"/>
      <c r="O10" s="40"/>
      <c r="P10" s="39"/>
      <c r="Q10" s="40"/>
      <c r="R10" s="39"/>
      <c r="S10" s="40"/>
      <c r="T10" s="39"/>
      <c r="U10" s="40"/>
    </row>
    <row r="11" spans="1:21" s="8" customFormat="1" ht="19.5">
      <c r="A11" s="69"/>
      <c r="B11" s="63" t="s">
        <v>907</v>
      </c>
      <c r="D11" s="9" t="s">
        <v>116</v>
      </c>
      <c r="F11" s="9" t="s">
        <v>906</v>
      </c>
      <c r="G11" s="38"/>
      <c r="H11" s="9" t="s">
        <v>279</v>
      </c>
      <c r="I11" s="38"/>
      <c r="J11" s="478"/>
      <c r="K11" s="38"/>
      <c r="L11" s="49"/>
      <c r="M11" s="38"/>
      <c r="N11" s="39"/>
      <c r="O11" s="38"/>
      <c r="P11" s="39"/>
      <c r="Q11" s="38"/>
      <c r="R11" s="39"/>
      <c r="S11" s="38"/>
      <c r="T11" s="39"/>
      <c r="U11" s="38"/>
    </row>
    <row r="12" spans="1:21" s="8" customFormat="1">
      <c r="A12" s="69"/>
      <c r="B12" s="63" t="s">
        <v>908</v>
      </c>
      <c r="D12" s="9" t="s">
        <v>116</v>
      </c>
      <c r="F12" s="9" t="s">
        <v>906</v>
      </c>
      <c r="G12" s="237"/>
      <c r="H12" s="9" t="s">
        <v>279</v>
      </c>
      <c r="I12" s="237"/>
      <c r="J12" s="478"/>
      <c r="K12" s="237"/>
      <c r="L12" s="49"/>
      <c r="M12" s="237"/>
      <c r="N12" s="39"/>
      <c r="O12" s="237"/>
      <c r="P12" s="39"/>
      <c r="Q12" s="237"/>
      <c r="R12" s="39"/>
      <c r="S12" s="237"/>
      <c r="T12" s="39"/>
      <c r="U12" s="237"/>
    </row>
    <row r="13" spans="1:21" s="8" customFormat="1" ht="16.5">
      <c r="A13" s="69"/>
      <c r="B13" s="63" t="s">
        <v>909</v>
      </c>
      <c r="D13" s="9" t="s">
        <v>116</v>
      </c>
      <c r="F13" s="9" t="s">
        <v>910</v>
      </c>
      <c r="G13" s="237"/>
      <c r="H13" s="9" t="s">
        <v>279</v>
      </c>
      <c r="I13" s="237"/>
      <c r="J13" s="478"/>
      <c r="K13" s="237"/>
      <c r="L13" s="49"/>
      <c r="M13" s="237"/>
      <c r="N13" s="39"/>
      <c r="O13" s="237"/>
      <c r="P13" s="39"/>
      <c r="Q13" s="237"/>
      <c r="R13" s="39"/>
      <c r="S13" s="237"/>
      <c r="T13" s="39"/>
      <c r="U13" s="237"/>
    </row>
    <row r="14" spans="1:21" s="8" customFormat="1" ht="16.5">
      <c r="A14" s="69"/>
      <c r="B14" s="63" t="s">
        <v>911</v>
      </c>
      <c r="D14" s="9" t="s">
        <v>116</v>
      </c>
      <c r="F14" s="9" t="s">
        <v>906</v>
      </c>
      <c r="G14" s="237"/>
      <c r="H14" s="9" t="s">
        <v>279</v>
      </c>
      <c r="I14" s="237"/>
      <c r="J14" s="478"/>
      <c r="K14" s="237"/>
      <c r="L14" s="49"/>
      <c r="M14" s="237"/>
      <c r="N14" s="39"/>
      <c r="O14" s="237"/>
      <c r="P14" s="39"/>
      <c r="Q14" s="237"/>
      <c r="R14" s="39"/>
      <c r="S14" s="237"/>
      <c r="T14" s="39"/>
      <c r="U14" s="237"/>
    </row>
    <row r="15" spans="1:21" s="8" customFormat="1" ht="16.5">
      <c r="A15" s="69"/>
      <c r="B15" s="63" t="s">
        <v>912</v>
      </c>
      <c r="D15" s="9" t="s">
        <v>866</v>
      </c>
      <c r="F15" s="9" t="s">
        <v>866</v>
      </c>
      <c r="G15" s="237"/>
      <c r="H15" s="9" t="s">
        <v>913</v>
      </c>
      <c r="I15" s="237"/>
      <c r="J15" s="478"/>
      <c r="K15" s="237"/>
      <c r="L15" s="49"/>
      <c r="M15" s="237"/>
      <c r="N15" s="39"/>
      <c r="O15" s="237"/>
      <c r="P15" s="39"/>
      <c r="Q15" s="237"/>
      <c r="R15" s="39"/>
      <c r="S15" s="237"/>
      <c r="T15" s="39"/>
      <c r="U15" s="237"/>
    </row>
    <row r="16" spans="1:21" s="8" customFormat="1" ht="16.5">
      <c r="A16" s="69"/>
      <c r="B16" s="63" t="s">
        <v>914</v>
      </c>
      <c r="D16" s="9" t="s">
        <v>866</v>
      </c>
      <c r="F16" s="9" t="s">
        <v>915</v>
      </c>
      <c r="G16" s="237"/>
      <c r="H16" s="9" t="s">
        <v>913</v>
      </c>
      <c r="I16" s="237"/>
      <c r="J16" s="478"/>
      <c r="K16" s="237"/>
      <c r="L16" s="49"/>
      <c r="M16" s="237"/>
      <c r="N16" s="39"/>
      <c r="O16" s="237"/>
      <c r="P16" s="39"/>
      <c r="Q16" s="237"/>
      <c r="R16" s="39"/>
      <c r="S16" s="237"/>
      <c r="T16" s="39"/>
      <c r="U16" s="237"/>
    </row>
    <row r="17" spans="1:21" s="8" customFormat="1" ht="16.5">
      <c r="A17" s="69"/>
      <c r="B17" s="63" t="s">
        <v>916</v>
      </c>
      <c r="D17" s="9" t="s">
        <v>866</v>
      </c>
      <c r="F17" s="9" t="s">
        <v>915</v>
      </c>
      <c r="G17" s="237"/>
      <c r="H17" s="9" t="s">
        <v>913</v>
      </c>
      <c r="I17" s="237"/>
      <c r="J17" s="478"/>
      <c r="K17" s="237"/>
      <c r="L17" s="49"/>
      <c r="M17" s="237"/>
      <c r="N17" s="39"/>
      <c r="O17" s="237"/>
      <c r="P17" s="39"/>
      <c r="Q17" s="237"/>
      <c r="R17" s="39"/>
      <c r="S17" s="237"/>
      <c r="T17" s="39"/>
      <c r="U17" s="237"/>
    </row>
    <row r="18" spans="1:21" s="8" customFormat="1">
      <c r="A18" s="69"/>
      <c r="B18" s="63" t="s">
        <v>917</v>
      </c>
      <c r="D18" s="9" t="s">
        <v>116</v>
      </c>
      <c r="F18" s="9" t="s">
        <v>906</v>
      </c>
      <c r="G18" s="237"/>
      <c r="H18" s="9" t="s">
        <v>913</v>
      </c>
      <c r="I18" s="237"/>
      <c r="J18" s="478"/>
      <c r="K18" s="237"/>
      <c r="L18" s="49"/>
      <c r="M18" s="237"/>
      <c r="N18" s="39"/>
      <c r="O18" s="237"/>
      <c r="P18" s="39"/>
      <c r="Q18" s="237"/>
      <c r="R18" s="39"/>
      <c r="S18" s="237"/>
      <c r="T18" s="39"/>
      <c r="U18" s="237"/>
    </row>
    <row r="19" spans="1:21" s="8" customFormat="1" ht="16.5">
      <c r="A19" s="69"/>
      <c r="B19" s="63" t="s">
        <v>918</v>
      </c>
      <c r="D19" s="9" t="s">
        <v>866</v>
      </c>
      <c r="F19" s="9"/>
      <c r="G19" s="237"/>
      <c r="H19" s="9" t="s">
        <v>279</v>
      </c>
      <c r="I19" s="237"/>
      <c r="J19" s="478"/>
      <c r="K19" s="237"/>
      <c r="L19" s="49"/>
      <c r="M19" s="237"/>
      <c r="N19" s="39"/>
      <c r="O19" s="237"/>
      <c r="P19" s="39"/>
      <c r="Q19" s="237"/>
      <c r="R19" s="39"/>
      <c r="S19" s="237"/>
      <c r="T19" s="39"/>
      <c r="U19" s="237"/>
    </row>
    <row r="20" spans="1:21" s="8" customFormat="1" ht="16.5">
      <c r="A20" s="69"/>
      <c r="B20" s="63" t="s">
        <v>919</v>
      </c>
      <c r="D20" s="9" t="s">
        <v>116</v>
      </c>
      <c r="F20" s="9" t="s">
        <v>910</v>
      </c>
      <c r="G20" s="237"/>
      <c r="H20" s="9" t="s">
        <v>279</v>
      </c>
      <c r="I20" s="237"/>
      <c r="J20" s="478"/>
      <c r="K20" s="237"/>
      <c r="L20" s="49"/>
      <c r="M20" s="237"/>
      <c r="N20" s="39"/>
      <c r="O20" s="237"/>
      <c r="P20" s="39"/>
      <c r="Q20" s="237"/>
      <c r="R20" s="39"/>
      <c r="S20" s="237"/>
      <c r="T20" s="39"/>
      <c r="U20" s="237"/>
    </row>
    <row r="21" spans="1:21" s="8" customFormat="1" ht="45">
      <c r="A21" s="69"/>
      <c r="B21" s="66" t="s">
        <v>920</v>
      </c>
      <c r="D21" s="9" t="s">
        <v>116</v>
      </c>
      <c r="F21" s="9" t="s">
        <v>921</v>
      </c>
      <c r="G21" s="38"/>
      <c r="H21" s="9" t="str">
        <f>IF(F21=[2]Lists!$K$4,"&lt; Input URL to data source &gt;",IF(F21=[2]Lists!$K$5,"&lt; Reference section in EITI Report or URL &gt;",IF(F21=[2]Lists!$K$6,"&lt; Reference evidence of non-applicability &gt;","")))</f>
        <v/>
      </c>
      <c r="I21" s="38"/>
      <c r="J21" s="479"/>
      <c r="K21" s="38"/>
      <c r="L21" s="49"/>
      <c r="M21" s="38"/>
      <c r="N21" s="39"/>
      <c r="O21" s="38"/>
      <c r="P21" s="39"/>
      <c r="Q21" s="38"/>
      <c r="R21" s="39"/>
      <c r="S21" s="38"/>
      <c r="T21" s="39"/>
      <c r="U21" s="38"/>
    </row>
    <row r="22" spans="1:21" s="236" customFormat="1">
      <c r="A22" s="238"/>
      <c r="J22" s="352"/>
      <c r="L22" s="237"/>
    </row>
    <row r="23" spans="1:21">
      <c r="L23" s="236"/>
    </row>
  </sheetData>
  <mergeCells count="1">
    <mergeCell ref="J7:J21"/>
  </mergeCells>
  <hyperlinks>
    <hyperlink ref="B8" r:id="rId1" xr:uid="{D65D155B-A957-0B4E-91E0-0CCEDDA83E18}"/>
  </hyperlinks>
  <pageMargins left="0.7" right="0.7" top="0.75" bottom="0.75" header="0.3" footer="0.3"/>
  <pageSetup paperSize="8"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AC6B-AC74-4F03-A4D4-501273EC8E32}">
  <dimension ref="A1"/>
  <sheetViews>
    <sheetView workbookViewId="0"/>
  </sheetViews>
  <sheetFormatPr defaultRowHeight="15.7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1490-486C-914B-9030-0926582A846F}">
  <sheetPr codeName="Sheet30"/>
  <dimension ref="A1:U13"/>
  <sheetViews>
    <sheetView zoomScaleNormal="100" workbookViewId="0">
      <selection activeCell="B12" sqref="B12"/>
    </sheetView>
  </sheetViews>
  <sheetFormatPr defaultColWidth="10.5" defaultRowHeight="15.95"/>
  <cols>
    <col min="1" max="1" width="14.25" style="234" customWidth="1"/>
    <col min="2" max="2" width="42.25" style="234" customWidth="1"/>
    <col min="3" max="3" width="3" style="234" customWidth="1"/>
    <col min="4" max="4" width="24" style="234" customWidth="1"/>
    <col min="5" max="5" width="3" style="234" customWidth="1"/>
    <col min="6" max="6" width="22.25" style="234" customWidth="1"/>
    <col min="7" max="7" width="3" style="234" customWidth="1"/>
    <col min="8" max="8" width="22.25" style="234" customWidth="1"/>
    <col min="9" max="9" width="3" style="234" customWidth="1"/>
    <col min="10" max="10" width="39.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33" t="s">
        <v>922</v>
      </c>
    </row>
    <row r="3" spans="1:21" s="312" customFormat="1" ht="105">
      <c r="A3" s="270" t="s">
        <v>923</v>
      </c>
      <c r="B3" s="57" t="s">
        <v>924</v>
      </c>
      <c r="D3" s="311" t="s">
        <v>762</v>
      </c>
      <c r="F3" s="313"/>
      <c r="H3" s="313"/>
      <c r="J3" s="49"/>
      <c r="L3" s="49"/>
      <c r="N3" s="39"/>
      <c r="P3" s="39"/>
      <c r="R3" s="39"/>
      <c r="T3" s="39"/>
    </row>
    <row r="4" spans="1:21" s="316" customFormat="1" ht="18.95">
      <c r="A4" s="314"/>
      <c r="B4" s="315"/>
      <c r="D4" s="315"/>
      <c r="F4" s="315"/>
      <c r="H4" s="315"/>
      <c r="J4" s="317"/>
      <c r="L4" s="312"/>
      <c r="N4" s="317"/>
    </row>
    <row r="5" spans="1:21" s="320" customFormat="1" ht="75.95">
      <c r="A5" s="318"/>
      <c r="B5" s="319" t="s">
        <v>103</v>
      </c>
      <c r="D5" s="321" t="s">
        <v>104</v>
      </c>
      <c r="E5" s="322"/>
      <c r="F5" s="321" t="s">
        <v>105</v>
      </c>
      <c r="G5" s="322"/>
      <c r="H5" s="321" t="s">
        <v>106</v>
      </c>
      <c r="J5" s="323" t="s">
        <v>107</v>
      </c>
      <c r="K5" s="322"/>
      <c r="L5" s="323" t="s">
        <v>108</v>
      </c>
      <c r="M5" s="322"/>
      <c r="N5" s="323" t="s">
        <v>109</v>
      </c>
      <c r="O5" s="322"/>
      <c r="P5" s="323" t="s">
        <v>110</v>
      </c>
      <c r="Q5" s="322"/>
      <c r="R5" s="323" t="s">
        <v>111</v>
      </c>
      <c r="S5" s="322"/>
      <c r="T5" s="323" t="s">
        <v>112</v>
      </c>
      <c r="U5" s="322"/>
    </row>
    <row r="6" spans="1:21" s="316" customFormat="1" ht="18.95">
      <c r="A6" s="314"/>
      <c r="B6" s="315"/>
      <c r="D6" s="315"/>
      <c r="F6" s="315"/>
      <c r="H6" s="315"/>
      <c r="J6" s="317"/>
      <c r="N6" s="317"/>
      <c r="P6" s="317"/>
      <c r="R6" s="317"/>
      <c r="T6" s="317"/>
    </row>
    <row r="7" spans="1:21" s="312" customFormat="1" ht="45">
      <c r="A7" s="270" t="s">
        <v>134</v>
      </c>
      <c r="B7" s="57" t="s">
        <v>925</v>
      </c>
      <c r="D7" s="311" t="s">
        <v>136</v>
      </c>
      <c r="F7" s="313"/>
      <c r="H7" s="313"/>
      <c r="J7" s="49"/>
      <c r="L7" s="49"/>
      <c r="N7" s="39"/>
      <c r="O7" s="316"/>
      <c r="P7" s="39"/>
      <c r="Q7" s="316"/>
      <c r="R7" s="39"/>
      <c r="S7" s="316"/>
      <c r="T7" s="39"/>
    </row>
    <row r="8" spans="1:21" s="316" customFormat="1" ht="18.95">
      <c r="A8" s="314"/>
      <c r="B8" s="315"/>
      <c r="D8" s="315"/>
      <c r="F8" s="315"/>
      <c r="H8" s="315"/>
      <c r="J8" s="317"/>
      <c r="N8" s="317"/>
      <c r="P8" s="317"/>
      <c r="R8" s="317"/>
      <c r="T8" s="317"/>
    </row>
    <row r="9" spans="1:21" s="8" customFormat="1" ht="18.95">
      <c r="A9" s="13"/>
      <c r="B9" s="353" t="s">
        <v>114</v>
      </c>
      <c r="D9" s="331"/>
      <c r="F9" s="331"/>
      <c r="G9" s="316"/>
      <c r="H9" s="331"/>
      <c r="I9" s="316"/>
      <c r="K9" s="316"/>
      <c r="L9" s="312"/>
      <c r="M9" s="316"/>
      <c r="O9" s="316"/>
      <c r="Q9" s="316"/>
      <c r="S9" s="316"/>
      <c r="U9" s="316"/>
    </row>
    <row r="10" spans="1:21" s="8" customFormat="1" ht="90">
      <c r="A10" s="13"/>
      <c r="B10" s="354" t="s">
        <v>926</v>
      </c>
      <c r="D10" s="311" t="s">
        <v>116</v>
      </c>
      <c r="F10" s="311" t="s">
        <v>927</v>
      </c>
      <c r="G10" s="312"/>
      <c r="H10" s="311" t="str">
        <f>IF(F10=[2]Lists!$K$4,"&lt; Input URL to data source &gt;",IF(F10=[2]Lists!$K$5,"&lt; Reference section in EITI Report or URL &gt;",IF(F10=[2]Lists!$K$6,"&lt; Reference evidence of non-applicability &gt;","")))</f>
        <v/>
      </c>
      <c r="I10" s="312"/>
      <c r="J10" s="444" t="s">
        <v>928</v>
      </c>
      <c r="K10" s="312"/>
      <c r="L10" s="49"/>
      <c r="M10" s="312"/>
      <c r="N10" s="39"/>
      <c r="O10" s="312"/>
      <c r="P10" s="39"/>
      <c r="Q10" s="312"/>
      <c r="R10" s="39"/>
      <c r="S10" s="312"/>
      <c r="T10" s="39"/>
      <c r="U10" s="312"/>
    </row>
    <row r="11" spans="1:21" s="8" customFormat="1" ht="88.15" customHeight="1">
      <c r="A11" s="13"/>
      <c r="B11" s="354" t="s">
        <v>929</v>
      </c>
      <c r="D11" s="311" t="s">
        <v>116</v>
      </c>
      <c r="F11" s="311" t="s">
        <v>930</v>
      </c>
      <c r="G11" s="316"/>
      <c r="H11" s="311" t="str">
        <f>IF(F11=[2]Lists!$K$4,"&lt; Input URL to data source &gt;",IF(F11=[2]Lists!$K$5,"&lt; Reference section in EITI Report or URL &gt;",IF(F11=[2]Lists!$K$6,"&lt; Reference evidence of non-applicability &gt;","")))</f>
        <v/>
      </c>
      <c r="I11" s="316"/>
      <c r="J11" s="478"/>
      <c r="K11" s="316"/>
      <c r="L11" s="49"/>
      <c r="M11" s="316"/>
      <c r="N11" s="39"/>
      <c r="O11" s="316"/>
      <c r="P11" s="39"/>
      <c r="Q11" s="316"/>
      <c r="R11" s="39"/>
      <c r="S11" s="316"/>
      <c r="T11" s="39"/>
      <c r="U11" s="316"/>
    </row>
    <row r="12" spans="1:21" s="8" customFormat="1" ht="160.5" customHeight="1">
      <c r="A12" s="13"/>
      <c r="B12" s="354" t="s">
        <v>931</v>
      </c>
      <c r="D12" s="311" t="s">
        <v>116</v>
      </c>
      <c r="F12" s="311" t="s">
        <v>930</v>
      </c>
      <c r="G12" s="312"/>
      <c r="H12" s="311" t="str">
        <f>IF(F12=[2]Lists!$K$4,"&lt; Input URL to data source &gt;",IF(F12=[2]Lists!$K$5,"&lt; Reference section in EITI Report or URL &gt;",IF(F12=[2]Lists!$K$6,"&lt; Reference evidence of non-applicability &gt;","")))</f>
        <v/>
      </c>
      <c r="I12" s="312"/>
      <c r="J12" s="479"/>
      <c r="K12" s="312"/>
      <c r="L12" s="49"/>
      <c r="M12" s="312"/>
      <c r="N12" s="39"/>
      <c r="O12" s="312"/>
      <c r="P12" s="39"/>
      <c r="Q12" s="312"/>
      <c r="R12" s="39"/>
      <c r="S12" s="312"/>
      <c r="T12" s="39"/>
      <c r="U12" s="312"/>
    </row>
    <row r="13" spans="1:21" s="236" customFormat="1">
      <c r="A13" s="235"/>
    </row>
  </sheetData>
  <mergeCells count="1">
    <mergeCell ref="J10:J12"/>
  </mergeCell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35E7-4F9F-45B2-982D-4DE2CD2410D0}">
  <dimension ref="A1:U23"/>
  <sheetViews>
    <sheetView topLeftCell="A4" zoomScale="70" zoomScaleNormal="70" zoomScalePageLayoutView="80" workbookViewId="0">
      <selection activeCell="L18" sqref="L18"/>
    </sheetView>
  </sheetViews>
  <sheetFormatPr defaultColWidth="10.5" defaultRowHeight="15.95"/>
  <cols>
    <col min="1" max="1" width="14" style="239" customWidth="1"/>
    <col min="2" max="2" width="48" style="234" customWidth="1"/>
    <col min="3" max="3" width="3" style="234" customWidth="1"/>
    <col min="4" max="4" width="28.25" style="234" customWidth="1"/>
    <col min="5" max="5" width="3" style="234" customWidth="1"/>
    <col min="6" max="6" width="43.25" style="234" customWidth="1"/>
    <col min="7" max="7" width="3" style="234" customWidth="1"/>
    <col min="8" max="8" width="35.75" style="234" customWidth="1"/>
    <col min="9" max="9" width="3" style="234" customWidth="1"/>
    <col min="10" max="10" width="41.62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47" t="s">
        <v>99</v>
      </c>
    </row>
    <row r="3" spans="1:21" s="40" customFormat="1" ht="75">
      <c r="A3" s="270" t="s">
        <v>100</v>
      </c>
      <c r="B3" s="57" t="s">
        <v>101</v>
      </c>
      <c r="D3" s="9" t="s">
        <v>102</v>
      </c>
      <c r="F3" s="58"/>
      <c r="H3" s="58"/>
      <c r="J3" s="49"/>
      <c r="L3" s="49"/>
      <c r="N3" s="39"/>
      <c r="P3" s="39"/>
      <c r="R3" s="39"/>
      <c r="T3" s="39"/>
    </row>
    <row r="4" spans="1:21" s="40" customFormat="1" ht="15">
      <c r="A4" s="270"/>
      <c r="B4" s="57"/>
      <c r="D4" s="80"/>
      <c r="F4" s="80"/>
      <c r="H4" s="80"/>
      <c r="J4" s="8"/>
      <c r="N4" s="8"/>
      <c r="P4" s="8"/>
      <c r="R4" s="8"/>
      <c r="T4" s="8"/>
    </row>
    <row r="5" spans="1:21" s="53" customFormat="1" ht="75.95">
      <c r="A5" s="67"/>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68"/>
      <c r="B6" s="47"/>
      <c r="D6" s="47"/>
      <c r="F6" s="47"/>
      <c r="H6" s="47"/>
      <c r="J6" s="48"/>
      <c r="N6" s="48"/>
      <c r="P6" s="48"/>
      <c r="R6" s="48"/>
      <c r="T6" s="48"/>
    </row>
    <row r="7" spans="1:21" s="8" customFormat="1" ht="15.75">
      <c r="A7" s="442" t="s">
        <v>113</v>
      </c>
      <c r="B7" s="63" t="s">
        <v>114</v>
      </c>
      <c r="D7" s="27"/>
      <c r="F7" s="27"/>
      <c r="H7" s="27"/>
      <c r="K7" s="17"/>
      <c r="L7" s="17"/>
      <c r="M7" s="17"/>
      <c r="N7" s="17"/>
      <c r="O7" s="17"/>
      <c r="P7" s="17"/>
      <c r="Q7" s="17"/>
      <c r="R7" s="17"/>
      <c r="S7" s="17"/>
      <c r="T7" s="17"/>
      <c r="U7" s="17"/>
    </row>
    <row r="8" spans="1:21" s="8" customFormat="1" ht="64.5">
      <c r="A8" s="443"/>
      <c r="B8" s="64" t="s">
        <v>115</v>
      </c>
      <c r="D8" s="73" t="s">
        <v>116</v>
      </c>
      <c r="F8" s="378" t="s">
        <v>125</v>
      </c>
      <c r="G8" s="86"/>
      <c r="H8" s="85"/>
      <c r="J8" s="447" t="s">
        <v>126</v>
      </c>
      <c r="K8" s="38"/>
      <c r="L8" s="49"/>
      <c r="M8" s="38"/>
      <c r="N8" s="39"/>
      <c r="O8" s="38"/>
      <c r="P8" s="39"/>
      <c r="Q8" s="38"/>
      <c r="R8" s="39"/>
      <c r="S8" s="38"/>
      <c r="T8" s="39"/>
      <c r="U8" s="38"/>
    </row>
    <row r="9" spans="1:21" s="8" customFormat="1" ht="64.5">
      <c r="A9" s="443"/>
      <c r="B9" s="64" t="s">
        <v>119</v>
      </c>
      <c r="D9" s="73" t="s">
        <v>127</v>
      </c>
      <c r="F9" s="378" t="s">
        <v>125</v>
      </c>
      <c r="H9" s="85" t="s">
        <v>128</v>
      </c>
      <c r="J9" s="445"/>
      <c r="K9" s="40"/>
      <c r="L9" s="49"/>
      <c r="M9" s="40"/>
      <c r="N9" s="39"/>
      <c r="O9" s="40"/>
      <c r="P9" s="39"/>
      <c r="Q9" s="40"/>
      <c r="R9" s="39"/>
      <c r="S9" s="40"/>
      <c r="T9" s="39"/>
      <c r="U9" s="40"/>
    </row>
    <row r="10" spans="1:21" s="8" customFormat="1" ht="64.5">
      <c r="A10" s="443"/>
      <c r="B10" s="64" t="s">
        <v>120</v>
      </c>
      <c r="D10" s="73" t="s">
        <v>116</v>
      </c>
      <c r="F10" s="378" t="s">
        <v>125</v>
      </c>
      <c r="H10" s="85"/>
      <c r="J10" s="445"/>
      <c r="K10" s="38"/>
      <c r="L10" s="49"/>
      <c r="M10" s="38"/>
      <c r="N10" s="39"/>
      <c r="O10" s="38"/>
      <c r="P10" s="39"/>
      <c r="Q10" s="38"/>
      <c r="R10" s="39"/>
      <c r="S10" s="38"/>
      <c r="T10" s="39"/>
      <c r="U10" s="38"/>
    </row>
    <row r="11" spans="1:21" s="8" customFormat="1" ht="64.5">
      <c r="A11" s="443"/>
      <c r="B11" s="64" t="s">
        <v>121</v>
      </c>
      <c r="D11" s="73" t="s">
        <v>116</v>
      </c>
      <c r="F11" s="378" t="s">
        <v>125</v>
      </c>
      <c r="H11" s="85"/>
      <c r="J11" s="445"/>
      <c r="K11" s="17"/>
      <c r="L11" s="49"/>
      <c r="M11" s="17"/>
      <c r="N11" s="39"/>
      <c r="O11" s="17"/>
      <c r="P11" s="39"/>
      <c r="Q11" s="17"/>
      <c r="R11" s="39"/>
      <c r="S11" s="17"/>
      <c r="T11" s="39"/>
      <c r="U11" s="17"/>
    </row>
    <row r="12" spans="1:21" s="237" customFormat="1" ht="64.5">
      <c r="A12" s="443"/>
      <c r="B12" s="64" t="s">
        <v>122</v>
      </c>
      <c r="D12" s="73" t="s">
        <v>116</v>
      </c>
      <c r="E12" s="8"/>
      <c r="F12" s="378" t="s">
        <v>125</v>
      </c>
      <c r="H12" s="85"/>
      <c r="I12" s="8"/>
      <c r="J12" s="445"/>
      <c r="K12" s="17"/>
      <c r="L12" s="49"/>
      <c r="M12" s="17"/>
      <c r="N12" s="39"/>
      <c r="O12" s="17"/>
      <c r="P12" s="39"/>
      <c r="Q12" s="17"/>
      <c r="R12" s="39"/>
      <c r="S12" s="17"/>
      <c r="T12" s="39"/>
      <c r="U12" s="17"/>
    </row>
    <row r="13" spans="1:21" s="237" customFormat="1" ht="64.5">
      <c r="A13" s="443"/>
      <c r="B13" s="64" t="s">
        <v>123</v>
      </c>
      <c r="D13" s="73"/>
      <c r="E13" s="8"/>
      <c r="F13" s="378" t="s">
        <v>125</v>
      </c>
      <c r="H13" s="85" t="s">
        <v>129</v>
      </c>
      <c r="I13" s="8"/>
      <c r="J13" s="446"/>
      <c r="K13" s="17"/>
      <c r="L13" s="49"/>
      <c r="M13" s="17"/>
      <c r="N13" s="39"/>
      <c r="O13" s="17"/>
      <c r="P13" s="39"/>
      <c r="Q13" s="17"/>
      <c r="R13" s="39"/>
      <c r="S13" s="17"/>
      <c r="T13" s="39"/>
      <c r="U13" s="17"/>
    </row>
    <row r="14" spans="1:21" s="237" customFormat="1" ht="16.149999999999999" customHeight="1">
      <c r="A14" s="242"/>
      <c r="B14" s="64"/>
      <c r="N14" s="8"/>
      <c r="P14" s="8"/>
      <c r="R14" s="8"/>
      <c r="T14" s="8"/>
    </row>
    <row r="15" spans="1:21" s="237" customFormat="1" ht="16.5">
      <c r="A15" s="442" t="s">
        <v>124</v>
      </c>
      <c r="B15" s="63" t="s">
        <v>114</v>
      </c>
      <c r="C15" s="8"/>
      <c r="D15" s="27"/>
      <c r="E15" s="8"/>
      <c r="F15" s="27"/>
      <c r="G15" s="8"/>
      <c r="H15" s="27"/>
      <c r="I15" s="8"/>
      <c r="J15" s="8"/>
      <c r="N15" s="8"/>
      <c r="P15" s="8"/>
      <c r="R15" s="8"/>
      <c r="T15" s="8"/>
    </row>
    <row r="16" spans="1:21" s="237" customFormat="1" ht="64.5" customHeight="1">
      <c r="A16" s="443"/>
      <c r="B16" s="64" t="s">
        <v>115</v>
      </c>
      <c r="C16" s="8"/>
      <c r="D16" s="73" t="s">
        <v>116</v>
      </c>
      <c r="E16" s="8"/>
      <c r="F16" s="378" t="s">
        <v>125</v>
      </c>
      <c r="G16" s="8"/>
      <c r="H16" s="85"/>
      <c r="I16" s="8"/>
      <c r="J16" s="447" t="s">
        <v>126</v>
      </c>
      <c r="L16" s="49"/>
      <c r="N16" s="39"/>
      <c r="P16" s="39"/>
      <c r="R16" s="39"/>
      <c r="T16" s="39"/>
    </row>
    <row r="17" spans="1:20" s="237" customFormat="1" ht="64.5">
      <c r="A17" s="443"/>
      <c r="B17" s="64" t="s">
        <v>119</v>
      </c>
      <c r="C17" s="8"/>
      <c r="D17" s="73" t="s">
        <v>127</v>
      </c>
      <c r="E17" s="8"/>
      <c r="F17" s="378" t="s">
        <v>125</v>
      </c>
      <c r="G17" s="8"/>
      <c r="H17" s="85" t="s">
        <v>128</v>
      </c>
      <c r="I17" s="8"/>
      <c r="J17" s="445"/>
      <c r="L17" s="49"/>
      <c r="N17" s="39"/>
      <c r="P17" s="39"/>
      <c r="R17" s="39"/>
      <c r="T17" s="39"/>
    </row>
    <row r="18" spans="1:20" s="237" customFormat="1" ht="64.5">
      <c r="A18" s="443"/>
      <c r="B18" s="64" t="s">
        <v>120</v>
      </c>
      <c r="C18" s="8"/>
      <c r="D18" s="73" t="s">
        <v>116</v>
      </c>
      <c r="E18" s="8"/>
      <c r="F18" s="378" t="s">
        <v>125</v>
      </c>
      <c r="G18" s="8"/>
      <c r="H18" s="85"/>
      <c r="I18" s="8"/>
      <c r="J18" s="445"/>
      <c r="L18" s="49"/>
      <c r="N18" s="39"/>
      <c r="P18" s="39"/>
      <c r="R18" s="39"/>
      <c r="T18" s="39"/>
    </row>
    <row r="19" spans="1:20" s="237" customFormat="1" ht="64.5">
      <c r="A19" s="443"/>
      <c r="B19" s="64" t="s">
        <v>121</v>
      </c>
      <c r="C19" s="8"/>
      <c r="D19" s="73" t="s">
        <v>116</v>
      </c>
      <c r="E19" s="8"/>
      <c r="F19" s="378" t="s">
        <v>125</v>
      </c>
      <c r="G19" s="8"/>
      <c r="H19" s="85"/>
      <c r="I19" s="8"/>
      <c r="J19" s="445"/>
      <c r="L19" s="49"/>
      <c r="N19" s="39"/>
      <c r="P19" s="39"/>
      <c r="R19" s="39"/>
      <c r="T19" s="39"/>
    </row>
    <row r="20" spans="1:20" s="237" customFormat="1" ht="64.5">
      <c r="A20" s="443"/>
      <c r="B20" s="64" t="s">
        <v>122</v>
      </c>
      <c r="D20" s="73" t="s">
        <v>116</v>
      </c>
      <c r="E20" s="8"/>
      <c r="F20" s="378" t="s">
        <v>125</v>
      </c>
      <c r="H20" s="85"/>
      <c r="I20" s="8"/>
      <c r="J20" s="445"/>
      <c r="L20" s="49"/>
      <c r="N20" s="39"/>
      <c r="P20" s="39"/>
      <c r="R20" s="39"/>
      <c r="T20" s="39"/>
    </row>
    <row r="21" spans="1:20" s="237" customFormat="1" ht="64.5">
      <c r="A21" s="443"/>
      <c r="B21" s="64" t="s">
        <v>123</v>
      </c>
      <c r="D21" s="73"/>
      <c r="E21" s="8"/>
      <c r="F21" s="379" t="s">
        <v>125</v>
      </c>
      <c r="H21" s="85" t="s">
        <v>129</v>
      </c>
      <c r="I21" s="8"/>
      <c r="J21" s="446"/>
      <c r="L21" s="49"/>
      <c r="N21" s="39"/>
      <c r="P21" s="39"/>
      <c r="R21" s="39"/>
      <c r="T21" s="39"/>
    </row>
    <row r="22" spans="1:20" s="237" customFormat="1" ht="16.5">
      <c r="A22" s="242"/>
    </row>
    <row r="23" spans="1:20" s="236" customFormat="1">
      <c r="A23" s="238"/>
    </row>
  </sheetData>
  <mergeCells count="4">
    <mergeCell ref="A7:A13"/>
    <mergeCell ref="J8:J13"/>
    <mergeCell ref="A15:A21"/>
    <mergeCell ref="J16:J21"/>
  </mergeCells>
  <hyperlinks>
    <hyperlink ref="F8" r:id="rId1" xr:uid="{0A0219B4-E99E-4EB7-AE10-35B4348AA546}"/>
    <hyperlink ref="F9" r:id="rId2" xr:uid="{FA994111-1818-4107-BD0E-6E19A15BD885}"/>
    <hyperlink ref="F10" r:id="rId3" xr:uid="{663DBEF9-F1F2-456F-BAA3-934DA327EB80}"/>
    <hyperlink ref="F11" r:id="rId4" xr:uid="{D8A5CADF-EE72-47D0-AA76-FD362EA977CD}"/>
    <hyperlink ref="F12" r:id="rId5" xr:uid="{7A771F11-F59E-400E-85BE-5402A1178B17}"/>
    <hyperlink ref="F13" r:id="rId6" xr:uid="{DA5F004C-418B-4C6C-AECD-858FA9FA9485}"/>
    <hyperlink ref="F16" r:id="rId7" xr:uid="{510A1E0D-A406-4F13-9FD9-1DF83B440F09}"/>
    <hyperlink ref="F17" r:id="rId8" xr:uid="{6585896E-61BD-4465-B2B7-D3B9FE5630D5}"/>
    <hyperlink ref="F18" r:id="rId9" xr:uid="{70D1465B-5FD8-48A9-B89D-D445739C5759}"/>
    <hyperlink ref="F19" r:id="rId10" xr:uid="{A1D7C0DC-2988-4C4B-B82D-737F58BCBC54}"/>
    <hyperlink ref="F20" r:id="rId11" xr:uid="{9F9B185C-AA95-49CB-B2CC-DB6D4EFA590E}"/>
    <hyperlink ref="F21" r:id="rId12" xr:uid="{3DD8B66B-6B93-4FD0-B4A5-139EFEF775AE}"/>
  </hyperlinks>
  <pageMargins left="0.70866141732283505" right="0.70866141732283505" top="0.74803149606299202" bottom="0.74803149606299202" header="0.31496062992126" footer="0.31496062992126"/>
  <pageSetup paperSize="8" orientation="landscape" horizontalDpi="1200" verticalDpi="120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428DE-8066-43FA-A2D3-D22A267EA227}">
  <dimension ref="A1:U57"/>
  <sheetViews>
    <sheetView topLeftCell="A16" zoomScale="60" zoomScaleNormal="60" workbookViewId="0">
      <selection activeCell="F19" sqref="F19"/>
    </sheetView>
  </sheetViews>
  <sheetFormatPr defaultColWidth="10.5" defaultRowHeight="15.95"/>
  <cols>
    <col min="1" max="1" width="13" style="239" customWidth="1"/>
    <col min="2" max="2" width="69" style="245" customWidth="1"/>
    <col min="3" max="3" width="3.5" style="234" customWidth="1"/>
    <col min="4" max="4" width="29" style="234" customWidth="1"/>
    <col min="5" max="5" width="3.5" style="234" customWidth="1"/>
    <col min="6" max="6" width="23.625" style="234" customWidth="1"/>
    <col min="7" max="7" width="3.5" style="234" customWidth="1"/>
    <col min="8" max="8" width="20.5" style="234" customWidth="1"/>
    <col min="9" max="9" width="3.5" style="234" customWidth="1"/>
    <col min="10" max="10" width="44" style="234" customWidth="1"/>
    <col min="11" max="11" width="3" style="234" customWidth="1"/>
    <col min="12" max="12" width="36.125" style="234" customWidth="1"/>
    <col min="13" max="13" width="4.125"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47" t="s">
        <v>130</v>
      </c>
    </row>
    <row r="3" spans="1:21" s="312" customFormat="1" ht="75">
      <c r="A3" s="270" t="s">
        <v>131</v>
      </c>
      <c r="B3" s="290" t="s">
        <v>132</v>
      </c>
      <c r="D3" s="311" t="s">
        <v>133</v>
      </c>
      <c r="F3" s="313"/>
      <c r="H3" s="313"/>
      <c r="J3" s="49"/>
      <c r="L3" s="49"/>
      <c r="N3" s="39"/>
      <c r="P3" s="39"/>
      <c r="R3" s="39"/>
      <c r="T3" s="39"/>
    </row>
    <row r="4" spans="1:21" s="316" customFormat="1" ht="18.95">
      <c r="A4" s="329"/>
      <c r="B4" s="315"/>
      <c r="D4" s="315"/>
      <c r="F4" s="315"/>
      <c r="H4" s="315"/>
      <c r="J4" s="317"/>
      <c r="L4" s="312"/>
      <c r="M4" s="312"/>
      <c r="N4" s="317"/>
      <c r="P4" s="317"/>
      <c r="R4" s="317"/>
      <c r="T4" s="317"/>
    </row>
    <row r="5" spans="1:21" s="322" customFormat="1" ht="75.95">
      <c r="A5" s="333"/>
      <c r="B5" s="321" t="s">
        <v>103</v>
      </c>
      <c r="D5" s="321" t="s">
        <v>104</v>
      </c>
      <c r="F5" s="321" t="s">
        <v>105</v>
      </c>
      <c r="H5" s="321" t="s">
        <v>106</v>
      </c>
      <c r="I5" s="320"/>
      <c r="J5" s="323" t="s">
        <v>107</v>
      </c>
      <c r="L5" s="323" t="s">
        <v>108</v>
      </c>
      <c r="N5" s="323" t="s">
        <v>109</v>
      </c>
      <c r="P5" s="323" t="s">
        <v>110</v>
      </c>
      <c r="R5" s="323" t="s">
        <v>111</v>
      </c>
      <c r="T5" s="323" t="s">
        <v>112</v>
      </c>
    </row>
    <row r="6" spans="1:21" s="316" customFormat="1" ht="18.95">
      <c r="A6" s="329"/>
      <c r="B6" s="315"/>
      <c r="D6" s="315"/>
      <c r="F6" s="315"/>
      <c r="H6" s="315"/>
      <c r="J6" s="317"/>
      <c r="N6" s="317"/>
      <c r="P6" s="317"/>
      <c r="R6" s="317"/>
      <c r="T6" s="317"/>
    </row>
    <row r="7" spans="1:21" s="312" customFormat="1" ht="45">
      <c r="A7" s="270" t="s">
        <v>134</v>
      </c>
      <c r="B7" s="57" t="s">
        <v>135</v>
      </c>
      <c r="D7" s="311" t="s">
        <v>136</v>
      </c>
      <c r="F7" s="313"/>
      <c r="H7" s="313"/>
      <c r="J7" s="49"/>
      <c r="L7" s="49"/>
      <c r="M7" s="17"/>
      <c r="N7" s="39"/>
      <c r="P7" s="39"/>
    </row>
    <row r="8" spans="1:21" s="316" customFormat="1" ht="18.95">
      <c r="A8" s="329"/>
      <c r="B8" s="315"/>
      <c r="D8" s="315"/>
      <c r="F8" s="315"/>
      <c r="H8" s="315"/>
      <c r="J8" s="317"/>
      <c r="N8" s="317"/>
      <c r="P8" s="317"/>
    </row>
    <row r="9" spans="1:21" s="17" customFormat="1" ht="19.5">
      <c r="A9" s="448" t="s">
        <v>113</v>
      </c>
      <c r="B9" s="334" t="s">
        <v>114</v>
      </c>
      <c r="D9" s="331"/>
      <c r="F9" s="331"/>
      <c r="H9" s="331"/>
      <c r="L9" s="312"/>
      <c r="M9" s="312"/>
      <c r="N9" s="39"/>
      <c r="O9" s="316"/>
      <c r="P9" s="39"/>
      <c r="Q9" s="316"/>
      <c r="R9" s="39"/>
      <c r="S9" s="316"/>
      <c r="T9" s="39"/>
    </row>
    <row r="10" spans="1:21" s="17" customFormat="1" ht="19.5">
      <c r="A10" s="448"/>
      <c r="B10" s="83" t="s">
        <v>137</v>
      </c>
      <c r="D10" s="380" t="s">
        <v>138</v>
      </c>
      <c r="E10" s="381" t="s">
        <v>139</v>
      </c>
      <c r="F10" s="382" t="s">
        <v>140</v>
      </c>
      <c r="G10" s="381" t="s">
        <v>139</v>
      </c>
      <c r="H10" s="386" t="s">
        <v>141</v>
      </c>
      <c r="J10" s="453" t="s">
        <v>142</v>
      </c>
      <c r="K10" s="316"/>
      <c r="L10" s="49"/>
      <c r="M10" s="316"/>
      <c r="N10" s="39"/>
      <c r="O10" s="316"/>
      <c r="P10" s="39"/>
      <c r="Q10" s="316"/>
      <c r="R10" s="39"/>
      <c r="S10" s="316"/>
      <c r="T10" s="39"/>
      <c r="U10" s="316"/>
    </row>
    <row r="11" spans="1:21" s="17" customFormat="1" ht="92.25" customHeight="1">
      <c r="A11" s="449"/>
      <c r="B11" s="334" t="s">
        <v>143</v>
      </c>
      <c r="D11" s="383" t="s">
        <v>64</v>
      </c>
      <c r="E11" s="384" t="s">
        <v>139</v>
      </c>
      <c r="F11" s="385" t="s">
        <v>144</v>
      </c>
      <c r="G11" s="384" t="s">
        <v>139</v>
      </c>
      <c r="H11" s="385" t="s">
        <v>145</v>
      </c>
      <c r="J11" s="454"/>
      <c r="K11" s="312"/>
      <c r="L11" s="49"/>
      <c r="N11" s="39"/>
      <c r="O11" s="312"/>
      <c r="P11" s="39"/>
      <c r="Q11" s="312"/>
      <c r="R11" s="39"/>
      <c r="S11" s="312"/>
      <c r="T11" s="39"/>
      <c r="U11" s="312"/>
    </row>
    <row r="12" spans="1:21" s="17" customFormat="1" ht="86.25" customHeight="1">
      <c r="A12" s="449"/>
      <c r="B12" s="334" t="s">
        <v>146</v>
      </c>
      <c r="D12" s="383" t="s">
        <v>64</v>
      </c>
      <c r="E12" s="384" t="s">
        <v>139</v>
      </c>
      <c r="F12" s="385" t="s">
        <v>144</v>
      </c>
      <c r="G12" s="384" t="s">
        <v>139</v>
      </c>
      <c r="H12" s="385" t="s">
        <v>147</v>
      </c>
      <c r="J12" s="454"/>
      <c r="K12" s="316"/>
      <c r="L12" s="49"/>
      <c r="N12" s="39"/>
      <c r="O12" s="316"/>
      <c r="P12" s="39"/>
      <c r="Q12" s="316"/>
      <c r="R12" s="39"/>
      <c r="S12" s="316"/>
      <c r="T12" s="39"/>
      <c r="U12" s="316"/>
    </row>
    <row r="13" spans="1:21" s="17" customFormat="1" ht="27">
      <c r="A13" s="449"/>
      <c r="B13" s="335" t="s">
        <v>148</v>
      </c>
      <c r="D13" s="383" t="s">
        <v>56</v>
      </c>
      <c r="E13" s="384" t="s">
        <v>139</v>
      </c>
      <c r="F13" s="385" t="s">
        <v>149</v>
      </c>
      <c r="G13" s="384" t="s">
        <v>139</v>
      </c>
      <c r="H13" s="385" t="s">
        <v>139</v>
      </c>
      <c r="J13" s="454"/>
      <c r="L13" s="49"/>
      <c r="N13" s="39"/>
      <c r="P13" s="39"/>
      <c r="R13" s="39"/>
      <c r="T13" s="39"/>
    </row>
    <row r="14" spans="1:21" s="17" customFormat="1" ht="16.5">
      <c r="A14" s="449"/>
      <c r="B14" s="83" t="s">
        <v>150</v>
      </c>
      <c r="D14" s="383" t="s">
        <v>151</v>
      </c>
      <c r="E14" s="384" t="s">
        <v>139</v>
      </c>
      <c r="F14" s="385" t="s">
        <v>140</v>
      </c>
      <c r="G14" s="384" t="s">
        <v>139</v>
      </c>
      <c r="H14" s="385" t="s">
        <v>139</v>
      </c>
      <c r="J14" s="454"/>
      <c r="L14" s="49"/>
      <c r="M14" s="237"/>
      <c r="N14" s="39"/>
      <c r="P14" s="39"/>
      <c r="R14" s="39"/>
      <c r="T14" s="39"/>
    </row>
    <row r="15" spans="1:21" s="17" customFormat="1" ht="16.5">
      <c r="A15" s="449"/>
      <c r="B15" s="335" t="s">
        <v>152</v>
      </c>
      <c r="D15" s="383" t="s">
        <v>149</v>
      </c>
      <c r="E15" s="384" t="s">
        <v>139</v>
      </c>
      <c r="F15" s="385" t="s">
        <v>139</v>
      </c>
      <c r="G15" s="384" t="s">
        <v>139</v>
      </c>
      <c r="H15" s="385" t="s">
        <v>139</v>
      </c>
      <c r="J15" s="454"/>
      <c r="L15" s="49"/>
      <c r="M15" s="237"/>
      <c r="N15" s="39"/>
      <c r="P15" s="39"/>
      <c r="R15" s="39"/>
      <c r="T15" s="39"/>
    </row>
    <row r="16" spans="1:21" s="17" customFormat="1" ht="66.75">
      <c r="A16" s="449"/>
      <c r="B16" s="334" t="s">
        <v>153</v>
      </c>
      <c r="D16" s="383" t="s">
        <v>64</v>
      </c>
      <c r="E16" s="384" t="s">
        <v>139</v>
      </c>
      <c r="F16" s="385" t="s">
        <v>154</v>
      </c>
      <c r="G16" s="384" t="s">
        <v>139</v>
      </c>
      <c r="H16" s="385"/>
      <c r="J16" s="454"/>
      <c r="K16" s="237"/>
      <c r="L16" s="49"/>
      <c r="M16" s="237"/>
      <c r="N16" s="39"/>
      <c r="O16" s="237"/>
      <c r="P16" s="39"/>
      <c r="Q16" s="237"/>
      <c r="R16" s="39"/>
      <c r="S16" s="237"/>
      <c r="T16" s="39"/>
      <c r="U16" s="237"/>
    </row>
    <row r="17" spans="1:21" s="17" customFormat="1" ht="16.5">
      <c r="A17" s="449"/>
      <c r="B17" s="334" t="s">
        <v>146</v>
      </c>
      <c r="D17" s="383" t="s">
        <v>64</v>
      </c>
      <c r="E17" s="384" t="s">
        <v>139</v>
      </c>
      <c r="F17" s="385" t="s">
        <v>140</v>
      </c>
      <c r="G17" s="384" t="s">
        <v>139</v>
      </c>
      <c r="H17" s="385" t="s">
        <v>139</v>
      </c>
      <c r="J17" s="454"/>
      <c r="K17" s="237"/>
      <c r="L17" s="49"/>
      <c r="M17" s="237"/>
      <c r="N17" s="39"/>
      <c r="O17" s="237"/>
      <c r="P17" s="39"/>
      <c r="Q17" s="237"/>
      <c r="R17" s="39"/>
      <c r="S17" s="237"/>
      <c r="T17" s="39"/>
      <c r="U17" s="237"/>
    </row>
    <row r="18" spans="1:21" s="17" customFormat="1" ht="27">
      <c r="A18" s="449"/>
      <c r="B18" s="335" t="s">
        <v>155</v>
      </c>
      <c r="D18" s="383" t="s">
        <v>56</v>
      </c>
      <c r="E18" s="384" t="s">
        <v>139</v>
      </c>
      <c r="F18" s="385" t="s">
        <v>149</v>
      </c>
      <c r="G18" s="384" t="s">
        <v>139</v>
      </c>
      <c r="H18" s="385" t="s">
        <v>139</v>
      </c>
      <c r="J18" s="454"/>
      <c r="K18" s="237"/>
      <c r="L18" s="49"/>
      <c r="M18" s="237"/>
      <c r="N18" s="39"/>
      <c r="O18" s="237"/>
      <c r="P18" s="39"/>
      <c r="Q18" s="237"/>
      <c r="R18" s="39"/>
      <c r="S18" s="237"/>
      <c r="T18" s="39"/>
      <c r="U18" s="237"/>
    </row>
    <row r="19" spans="1:21" s="17" customFormat="1" ht="96" customHeight="1">
      <c r="A19" s="449"/>
      <c r="B19" s="334" t="s">
        <v>156</v>
      </c>
      <c r="D19" s="383" t="s">
        <v>64</v>
      </c>
      <c r="E19" s="384" t="s">
        <v>139</v>
      </c>
      <c r="F19" s="385" t="s">
        <v>144</v>
      </c>
      <c r="G19" s="384" t="s">
        <v>139</v>
      </c>
      <c r="H19" s="385" t="s">
        <v>139</v>
      </c>
      <c r="J19" s="455"/>
      <c r="K19" s="237"/>
      <c r="L19" s="49"/>
      <c r="M19" s="237"/>
      <c r="N19" s="39"/>
      <c r="O19" s="237"/>
      <c r="P19" s="39"/>
      <c r="Q19" s="237"/>
      <c r="R19" s="39"/>
      <c r="S19" s="237"/>
      <c r="T19" s="39"/>
      <c r="U19" s="237"/>
    </row>
    <row r="20" spans="1:21" s="248" customFormat="1" ht="26.25" customHeight="1">
      <c r="A20" s="249"/>
      <c r="B20" s="248" t="s">
        <v>157</v>
      </c>
      <c r="K20" s="237"/>
      <c r="L20" s="237"/>
      <c r="M20" s="237"/>
      <c r="N20" s="8"/>
      <c r="O20" s="237"/>
      <c r="P20" s="8"/>
      <c r="Q20" s="237"/>
      <c r="R20" s="8"/>
      <c r="S20" s="237"/>
      <c r="T20" s="8"/>
      <c r="U20" s="237"/>
    </row>
    <row r="21" spans="1:21" s="248" customFormat="1" ht="16.5">
      <c r="A21" s="448" t="s">
        <v>124</v>
      </c>
      <c r="B21" s="334" t="s">
        <v>114</v>
      </c>
      <c r="C21" s="17"/>
      <c r="D21" s="331"/>
      <c r="E21" s="17"/>
      <c r="F21" s="331"/>
      <c r="G21" s="17"/>
      <c r="H21" s="331"/>
      <c r="I21" s="17"/>
      <c r="J21" s="37"/>
      <c r="K21" s="237"/>
      <c r="L21" s="49"/>
      <c r="M21" s="237"/>
      <c r="N21" s="39"/>
      <c r="O21" s="237"/>
      <c r="P21" s="39"/>
      <c r="Q21" s="237"/>
      <c r="R21" s="39"/>
      <c r="S21" s="237"/>
      <c r="T21" s="39"/>
      <c r="U21" s="237"/>
    </row>
    <row r="22" spans="1:21" s="248" customFormat="1" ht="16.5">
      <c r="A22" s="448"/>
      <c r="B22" s="83" t="s">
        <v>137</v>
      </c>
      <c r="C22" s="17"/>
      <c r="D22" s="380" t="s">
        <v>158</v>
      </c>
      <c r="E22" s="381" t="s">
        <v>139</v>
      </c>
      <c r="F22" s="382" t="s">
        <v>140</v>
      </c>
      <c r="G22" s="381" t="s">
        <v>139</v>
      </c>
      <c r="H22" s="386" t="s">
        <v>159</v>
      </c>
      <c r="I22" s="17"/>
      <c r="J22" s="453" t="s">
        <v>160</v>
      </c>
      <c r="K22" s="237"/>
      <c r="L22" s="49"/>
      <c r="M22" s="237"/>
      <c r="N22" s="39"/>
      <c r="O22" s="237"/>
      <c r="P22" s="39"/>
      <c r="Q22" s="237"/>
      <c r="R22" s="39"/>
      <c r="S22" s="237"/>
      <c r="T22" s="39"/>
      <c r="U22" s="237"/>
    </row>
    <row r="23" spans="1:21" s="248" customFormat="1" ht="40.5">
      <c r="A23" s="449"/>
      <c r="B23" s="334" t="s">
        <v>143</v>
      </c>
      <c r="C23" s="17"/>
      <c r="D23" s="383" t="s">
        <v>64</v>
      </c>
      <c r="E23" s="384" t="s">
        <v>139</v>
      </c>
      <c r="F23" s="385" t="s">
        <v>161</v>
      </c>
      <c r="G23" s="384" t="s">
        <v>139</v>
      </c>
      <c r="H23" s="385" t="s">
        <v>162</v>
      </c>
      <c r="I23" s="17"/>
      <c r="J23" s="454"/>
      <c r="K23" s="237"/>
      <c r="L23" s="49"/>
      <c r="M23" s="243"/>
      <c r="N23" s="39"/>
      <c r="O23" s="237"/>
      <c r="P23" s="39"/>
      <c r="Q23" s="237"/>
      <c r="R23" s="39"/>
      <c r="S23" s="237"/>
      <c r="T23" s="39"/>
      <c r="U23" s="237"/>
    </row>
    <row r="24" spans="1:21" s="248" customFormat="1" ht="16.5">
      <c r="A24" s="449"/>
      <c r="B24" s="334" t="s">
        <v>146</v>
      </c>
      <c r="C24" s="17"/>
      <c r="D24" s="383" t="s">
        <v>64</v>
      </c>
      <c r="E24" s="384" t="s">
        <v>139</v>
      </c>
      <c r="F24" s="385" t="s">
        <v>140</v>
      </c>
      <c r="G24" s="384" t="s">
        <v>139</v>
      </c>
      <c r="H24" s="385" t="s">
        <v>139</v>
      </c>
      <c r="I24" s="17"/>
      <c r="J24" s="454"/>
      <c r="K24" s="237"/>
      <c r="L24" s="49"/>
      <c r="M24" s="234"/>
      <c r="N24" s="39"/>
      <c r="O24" s="237"/>
      <c r="P24" s="39"/>
      <c r="Q24" s="237"/>
      <c r="R24" s="39"/>
      <c r="S24" s="237"/>
      <c r="T24" s="39"/>
      <c r="U24" s="237"/>
    </row>
    <row r="25" spans="1:21" s="248" customFormat="1" ht="27">
      <c r="A25" s="449"/>
      <c r="B25" s="335" t="s">
        <v>148</v>
      </c>
      <c r="C25" s="17"/>
      <c r="D25" s="383" t="s">
        <v>56</v>
      </c>
      <c r="E25" s="384" t="s">
        <v>139</v>
      </c>
      <c r="F25" s="385" t="s">
        <v>149</v>
      </c>
      <c r="G25" s="384" t="s">
        <v>139</v>
      </c>
      <c r="H25" s="385" t="s">
        <v>139</v>
      </c>
      <c r="I25" s="17"/>
      <c r="J25" s="454"/>
      <c r="K25" s="237"/>
      <c r="L25" s="49"/>
      <c r="M25" s="234"/>
      <c r="N25" s="39"/>
      <c r="O25" s="237"/>
      <c r="P25" s="39"/>
      <c r="Q25" s="237"/>
      <c r="R25" s="39"/>
      <c r="S25" s="237"/>
      <c r="T25" s="39"/>
      <c r="U25" s="237"/>
    </row>
    <row r="26" spans="1:21" s="248" customFormat="1" ht="16.5">
      <c r="A26" s="449"/>
      <c r="B26" s="83" t="s">
        <v>150</v>
      </c>
      <c r="C26" s="17"/>
      <c r="D26" s="383" t="s">
        <v>151</v>
      </c>
      <c r="E26" s="384" t="s">
        <v>139</v>
      </c>
      <c r="F26" s="385" t="s">
        <v>140</v>
      </c>
      <c r="G26" s="384" t="s">
        <v>139</v>
      </c>
      <c r="H26" s="385" t="s">
        <v>139</v>
      </c>
      <c r="I26" s="17"/>
      <c r="J26" s="454"/>
      <c r="K26" s="237"/>
      <c r="L26" s="49"/>
      <c r="M26" s="234"/>
      <c r="N26" s="39"/>
      <c r="O26" s="237"/>
      <c r="P26" s="39"/>
      <c r="Q26" s="237"/>
      <c r="R26" s="39"/>
      <c r="S26" s="237"/>
      <c r="T26" s="39"/>
      <c r="U26" s="237"/>
    </row>
    <row r="27" spans="1:21" s="248" customFormat="1" ht="16.5">
      <c r="A27" s="449"/>
      <c r="B27" s="335" t="s">
        <v>152</v>
      </c>
      <c r="C27" s="17"/>
      <c r="D27" s="383" t="s">
        <v>149</v>
      </c>
      <c r="E27" s="384" t="s">
        <v>139</v>
      </c>
      <c r="F27" s="385" t="s">
        <v>139</v>
      </c>
      <c r="G27" s="384" t="s">
        <v>139</v>
      </c>
      <c r="H27" s="385" t="s">
        <v>139</v>
      </c>
      <c r="I27" s="17"/>
      <c r="J27" s="454"/>
      <c r="K27" s="237"/>
      <c r="L27" s="49"/>
      <c r="M27" s="234"/>
      <c r="N27" s="39"/>
      <c r="O27" s="237"/>
      <c r="P27" s="39"/>
      <c r="Q27" s="237"/>
      <c r="R27" s="39"/>
      <c r="S27" s="237"/>
      <c r="T27" s="39"/>
      <c r="U27" s="237"/>
    </row>
    <row r="28" spans="1:21" s="248" customFormat="1" ht="93.75">
      <c r="A28" s="449"/>
      <c r="B28" s="334" t="s">
        <v>153</v>
      </c>
      <c r="C28" s="17"/>
      <c r="D28" s="383" t="s">
        <v>64</v>
      </c>
      <c r="E28" s="384" t="s">
        <v>139</v>
      </c>
      <c r="F28" s="385" t="s">
        <v>163</v>
      </c>
      <c r="G28" s="384" t="s">
        <v>139</v>
      </c>
      <c r="H28" s="385" t="s">
        <v>139</v>
      </c>
      <c r="I28" s="17"/>
      <c r="J28" s="454"/>
      <c r="K28" s="237"/>
      <c r="L28" s="49"/>
      <c r="M28" s="234"/>
      <c r="N28" s="39"/>
      <c r="O28" s="237"/>
      <c r="P28" s="39"/>
      <c r="Q28" s="237"/>
      <c r="R28" s="39"/>
      <c r="S28" s="237"/>
      <c r="T28" s="39"/>
      <c r="U28" s="237"/>
    </row>
    <row r="29" spans="1:21" s="248" customFormat="1" ht="16.5">
      <c r="A29" s="449"/>
      <c r="B29" s="334" t="s">
        <v>146</v>
      </c>
      <c r="C29" s="17"/>
      <c r="D29" s="383" t="s">
        <v>56</v>
      </c>
      <c r="E29" s="384" t="s">
        <v>139</v>
      </c>
      <c r="F29" s="385" t="s">
        <v>164</v>
      </c>
      <c r="G29" s="384" t="s">
        <v>139</v>
      </c>
      <c r="H29" s="385" t="s">
        <v>139</v>
      </c>
      <c r="I29" s="17"/>
      <c r="J29" s="454"/>
      <c r="K29" s="237"/>
      <c r="L29" s="49"/>
      <c r="M29" s="234"/>
      <c r="N29" s="39"/>
      <c r="O29" s="237"/>
      <c r="P29" s="39"/>
      <c r="Q29" s="237"/>
      <c r="R29" s="39"/>
      <c r="S29" s="237"/>
      <c r="T29" s="39"/>
      <c r="U29" s="237"/>
    </row>
    <row r="30" spans="1:21" s="248" customFormat="1" ht="27">
      <c r="A30" s="449"/>
      <c r="B30" s="335" t="s">
        <v>155</v>
      </c>
      <c r="C30" s="17"/>
      <c r="D30" s="383" t="s">
        <v>56</v>
      </c>
      <c r="E30" s="384" t="s">
        <v>139</v>
      </c>
      <c r="F30" s="385" t="s">
        <v>164</v>
      </c>
      <c r="G30" s="384" t="s">
        <v>139</v>
      </c>
      <c r="H30" s="385" t="s">
        <v>139</v>
      </c>
      <c r="I30" s="17"/>
      <c r="J30" s="454"/>
      <c r="K30" s="237"/>
      <c r="L30" s="49"/>
      <c r="M30" s="234"/>
      <c r="N30" s="39"/>
      <c r="O30" s="237"/>
      <c r="P30" s="39"/>
      <c r="Q30" s="237"/>
      <c r="R30" s="39"/>
      <c r="S30" s="237"/>
      <c r="T30" s="39"/>
      <c r="U30" s="237"/>
    </row>
    <row r="31" spans="1:21" s="248" customFormat="1" ht="40.5">
      <c r="A31" s="449"/>
      <c r="B31" s="334" t="s">
        <v>156</v>
      </c>
      <c r="C31" s="17"/>
      <c r="D31" s="383" t="s">
        <v>64</v>
      </c>
      <c r="E31" s="384" t="s">
        <v>139</v>
      </c>
      <c r="F31" s="385" t="s">
        <v>161</v>
      </c>
      <c r="G31" s="384" t="s">
        <v>139</v>
      </c>
      <c r="H31" s="385" t="s">
        <v>139</v>
      </c>
      <c r="I31" s="17"/>
      <c r="J31" s="455"/>
      <c r="K31" s="237"/>
      <c r="L31" s="49"/>
      <c r="M31" s="234"/>
      <c r="N31" s="39"/>
      <c r="O31" s="237"/>
      <c r="P31" s="39"/>
      <c r="Q31" s="237"/>
      <c r="R31" s="39"/>
      <c r="S31" s="237"/>
      <c r="T31" s="39"/>
      <c r="U31" s="237"/>
    </row>
    <row r="32" spans="1:21" s="248" customFormat="1" ht="48" customHeight="1">
      <c r="A32" s="249"/>
      <c r="B32" s="248" t="s">
        <v>157</v>
      </c>
      <c r="K32" s="237"/>
      <c r="L32" s="234"/>
      <c r="M32" s="234"/>
      <c r="N32" s="237"/>
      <c r="O32" s="237"/>
      <c r="P32" s="237"/>
      <c r="Q32" s="237"/>
      <c r="R32" s="237"/>
      <c r="S32" s="237"/>
      <c r="T32" s="237"/>
      <c r="U32" s="237"/>
    </row>
    <row r="33" spans="1:13" s="236" customFormat="1" ht="16.5">
      <c r="A33" s="238"/>
      <c r="B33" s="246"/>
      <c r="L33" s="234"/>
      <c r="M33" s="234"/>
    </row>
    <row r="34" spans="1:13">
      <c r="A34" s="451"/>
      <c r="B34" s="336"/>
      <c r="C34" s="282"/>
      <c r="D34" s="337"/>
      <c r="E34" s="282"/>
      <c r="F34" s="337"/>
      <c r="G34" s="282"/>
      <c r="H34" s="337"/>
      <c r="I34" s="282"/>
    </row>
    <row r="35" spans="1:13">
      <c r="A35" s="451"/>
      <c r="B35" s="283"/>
      <c r="C35" s="282"/>
      <c r="D35" s="337"/>
      <c r="E35" s="282"/>
      <c r="F35" s="337"/>
      <c r="G35" s="282"/>
      <c r="H35" s="337"/>
      <c r="I35" s="282"/>
    </row>
    <row r="36" spans="1:13">
      <c r="A36" s="452"/>
      <c r="B36" s="336"/>
      <c r="C36" s="282"/>
      <c r="D36" s="337"/>
      <c r="E36" s="282"/>
      <c r="F36" s="338"/>
      <c r="G36" s="282"/>
      <c r="H36" s="338"/>
      <c r="I36" s="282"/>
    </row>
    <row r="37" spans="1:13">
      <c r="A37" s="452"/>
      <c r="B37" s="336"/>
      <c r="C37" s="282"/>
      <c r="D37" s="337"/>
      <c r="E37" s="282"/>
      <c r="F37" s="338"/>
      <c r="G37" s="282"/>
      <c r="H37" s="338"/>
      <c r="I37" s="282"/>
    </row>
    <row r="38" spans="1:13">
      <c r="A38" s="452"/>
      <c r="B38" s="339"/>
      <c r="C38" s="282"/>
      <c r="D38" s="337"/>
      <c r="E38" s="282"/>
      <c r="F38" s="338"/>
      <c r="G38" s="282"/>
      <c r="H38" s="338"/>
      <c r="I38" s="282"/>
    </row>
    <row r="39" spans="1:13">
      <c r="A39" s="452"/>
      <c r="B39" s="283"/>
      <c r="C39" s="282"/>
      <c r="D39" s="337"/>
      <c r="E39" s="282"/>
      <c r="F39" s="338"/>
      <c r="G39" s="282"/>
      <c r="H39" s="338"/>
      <c r="I39" s="282"/>
    </row>
    <row r="40" spans="1:13">
      <c r="A40" s="452"/>
      <c r="B40" s="339"/>
      <c r="C40" s="282"/>
      <c r="D40" s="337"/>
      <c r="E40" s="282"/>
      <c r="F40" s="338"/>
      <c r="G40" s="282"/>
      <c r="H40" s="338"/>
      <c r="I40" s="282"/>
    </row>
    <row r="41" spans="1:13">
      <c r="A41" s="452"/>
      <c r="B41" s="336"/>
      <c r="C41" s="282"/>
      <c r="D41" s="337"/>
      <c r="E41" s="282"/>
      <c r="F41" s="338"/>
      <c r="G41" s="282"/>
      <c r="H41" s="338"/>
      <c r="I41" s="282"/>
    </row>
    <row r="42" spans="1:13">
      <c r="A42" s="452"/>
      <c r="B42" s="336"/>
      <c r="C42" s="282"/>
      <c r="D42" s="337"/>
      <c r="E42" s="282"/>
      <c r="F42" s="338"/>
      <c r="G42" s="282"/>
      <c r="H42" s="338"/>
      <c r="I42" s="282"/>
    </row>
    <row r="43" spans="1:13">
      <c r="A43" s="452"/>
      <c r="B43" s="339"/>
      <c r="C43" s="282"/>
      <c r="D43" s="337"/>
      <c r="E43" s="282"/>
      <c r="F43" s="338"/>
      <c r="G43" s="282"/>
      <c r="H43" s="338"/>
      <c r="I43" s="282"/>
    </row>
    <row r="44" spans="1:13">
      <c r="A44" s="452"/>
      <c r="B44" s="336"/>
      <c r="C44" s="282"/>
      <c r="D44" s="337"/>
      <c r="E44" s="282"/>
      <c r="F44" s="338"/>
      <c r="G44" s="282"/>
      <c r="H44" s="338"/>
      <c r="I44" s="282"/>
    </row>
    <row r="45" spans="1:13" ht="91.5" customHeight="1">
      <c r="A45" s="284"/>
      <c r="B45" s="285"/>
      <c r="C45" s="285"/>
      <c r="D45" s="285"/>
      <c r="E45" s="285"/>
      <c r="F45" s="285"/>
      <c r="G45" s="285"/>
      <c r="H45" s="285"/>
      <c r="I45" s="285"/>
    </row>
    <row r="46" spans="1:13">
      <c r="A46" s="451"/>
      <c r="B46" s="336"/>
      <c r="C46" s="282"/>
      <c r="D46" s="337"/>
      <c r="E46" s="282"/>
      <c r="F46" s="337"/>
      <c r="G46" s="282"/>
      <c r="H46" s="337"/>
      <c r="I46" s="282"/>
    </row>
    <row r="47" spans="1:13">
      <c r="A47" s="451"/>
      <c r="B47" s="283"/>
      <c r="C47" s="282"/>
      <c r="D47" s="337"/>
      <c r="E47" s="282"/>
      <c r="F47" s="337"/>
      <c r="G47" s="282"/>
      <c r="H47" s="337"/>
      <c r="I47" s="282"/>
    </row>
    <row r="48" spans="1:13">
      <c r="A48" s="452"/>
      <c r="B48" s="336"/>
      <c r="C48" s="282"/>
      <c r="D48" s="337"/>
      <c r="E48" s="282"/>
      <c r="F48" s="338"/>
      <c r="G48" s="282"/>
      <c r="H48" s="338"/>
      <c r="I48" s="282"/>
    </row>
    <row r="49" spans="1:9">
      <c r="A49" s="452"/>
      <c r="B49" s="336"/>
      <c r="C49" s="282"/>
      <c r="D49" s="337"/>
      <c r="E49" s="282"/>
      <c r="F49" s="338"/>
      <c r="G49" s="282"/>
      <c r="H49" s="338"/>
      <c r="I49" s="282"/>
    </row>
    <row r="50" spans="1:9">
      <c r="A50" s="452"/>
      <c r="B50" s="339"/>
      <c r="C50" s="282"/>
      <c r="D50" s="337"/>
      <c r="E50" s="282"/>
      <c r="F50" s="338"/>
      <c r="G50" s="282"/>
      <c r="H50" s="338"/>
      <c r="I50" s="282"/>
    </row>
    <row r="51" spans="1:9">
      <c r="A51" s="452"/>
      <c r="B51" s="283"/>
      <c r="C51" s="282"/>
      <c r="D51" s="337"/>
      <c r="E51" s="282"/>
      <c r="F51" s="338"/>
      <c r="G51" s="282"/>
      <c r="H51" s="338"/>
      <c r="I51" s="282"/>
    </row>
    <row r="52" spans="1:9">
      <c r="A52" s="452"/>
      <c r="B52" s="339"/>
      <c r="C52" s="282"/>
      <c r="D52" s="337"/>
      <c r="E52" s="282"/>
      <c r="F52" s="338"/>
      <c r="G52" s="282"/>
      <c r="H52" s="338"/>
      <c r="I52" s="282"/>
    </row>
    <row r="53" spans="1:9">
      <c r="A53" s="452"/>
      <c r="B53" s="336"/>
      <c r="C53" s="282"/>
      <c r="D53" s="337"/>
      <c r="E53" s="282"/>
      <c r="F53" s="338"/>
      <c r="G53" s="282"/>
      <c r="H53" s="338"/>
      <c r="I53" s="282"/>
    </row>
    <row r="54" spans="1:9">
      <c r="A54" s="452"/>
      <c r="B54" s="336"/>
      <c r="C54" s="282"/>
      <c r="D54" s="337"/>
      <c r="E54" s="282"/>
      <c r="F54" s="338"/>
      <c r="G54" s="282"/>
      <c r="H54" s="338"/>
      <c r="I54" s="282"/>
    </row>
    <row r="55" spans="1:9">
      <c r="A55" s="452"/>
      <c r="B55" s="339"/>
      <c r="C55" s="282"/>
      <c r="D55" s="337"/>
      <c r="E55" s="282"/>
      <c r="F55" s="338"/>
      <c r="G55" s="282"/>
      <c r="H55" s="338"/>
      <c r="I55" s="282"/>
    </row>
    <row r="56" spans="1:9">
      <c r="A56" s="452"/>
      <c r="B56" s="336"/>
      <c r="C56" s="282"/>
      <c r="D56" s="337"/>
      <c r="E56" s="282"/>
      <c r="F56" s="338"/>
      <c r="G56" s="282"/>
      <c r="H56" s="338"/>
      <c r="I56" s="282"/>
    </row>
    <row r="57" spans="1:9" ht="81" customHeight="1">
      <c r="A57" s="249"/>
      <c r="B57" s="248"/>
      <c r="C57" s="248"/>
      <c r="D57" s="248"/>
      <c r="E57" s="248"/>
      <c r="F57" s="248"/>
      <c r="G57" s="248"/>
      <c r="H57" s="248"/>
      <c r="I57" s="248"/>
    </row>
  </sheetData>
  <mergeCells count="6">
    <mergeCell ref="A46:A56"/>
    <mergeCell ref="A9:A19"/>
    <mergeCell ref="J10:J19"/>
    <mergeCell ref="A21:A31"/>
    <mergeCell ref="J22:J31"/>
    <mergeCell ref="A34:A44"/>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8ABAC-8BF2-4657-80F0-52FEACC7D64C}">
  <dimension ref="A1:U23"/>
  <sheetViews>
    <sheetView topLeftCell="A6" zoomScale="60" zoomScaleNormal="60" workbookViewId="0">
      <selection activeCell="F7" sqref="F7:F13"/>
    </sheetView>
  </sheetViews>
  <sheetFormatPr defaultColWidth="10.5" defaultRowHeight="15.95"/>
  <cols>
    <col min="1" max="1" width="12" style="234" customWidth="1"/>
    <col min="2" max="2" width="41" style="234" customWidth="1"/>
    <col min="3" max="3" width="3.5" style="234" customWidth="1"/>
    <col min="4" max="4" width="39.25" style="234" customWidth="1"/>
    <col min="5" max="5" width="3.5" style="234" customWidth="1"/>
    <col min="6" max="6" width="37" style="234" customWidth="1"/>
    <col min="7" max="7" width="3.5" style="234" customWidth="1"/>
    <col min="8" max="8" width="37" style="234" customWidth="1"/>
    <col min="9" max="9" width="3.5" style="234" customWidth="1"/>
    <col min="10" max="10" width="54"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47" t="s">
        <v>165</v>
      </c>
    </row>
    <row r="3" spans="1:21" s="40" customFormat="1" ht="139.5" customHeight="1">
      <c r="A3" s="270" t="s">
        <v>166</v>
      </c>
      <c r="B3" s="57" t="s">
        <v>167</v>
      </c>
      <c r="D3" s="9" t="s">
        <v>168</v>
      </c>
      <c r="F3" s="58"/>
      <c r="H3" s="58"/>
      <c r="J3" s="49"/>
      <c r="L3" s="49"/>
      <c r="N3" s="39"/>
      <c r="P3" s="39"/>
      <c r="R3" s="39"/>
      <c r="T3" s="39"/>
    </row>
    <row r="4" spans="1:21" s="38" customFormat="1" ht="18.95">
      <c r="A4" s="56"/>
      <c r="B4" s="47"/>
      <c r="D4" s="47"/>
      <c r="F4" s="47"/>
      <c r="H4" s="47"/>
      <c r="J4" s="48"/>
      <c r="L4" s="40"/>
      <c r="N4" s="48"/>
      <c r="P4" s="48"/>
      <c r="R4" s="48"/>
      <c r="T4" s="48"/>
    </row>
    <row r="5" spans="1:21" s="53" customFormat="1" ht="104.25" customHeight="1">
      <c r="A5" s="51"/>
      <c r="B5" s="84"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7"/>
      <c r="D6" s="47"/>
      <c r="F6" s="47"/>
      <c r="H6" s="47"/>
      <c r="J6" s="48"/>
      <c r="N6" s="48"/>
      <c r="P6" s="48"/>
      <c r="R6" s="48"/>
      <c r="T6" s="48"/>
    </row>
    <row r="7" spans="1:21" s="8" customFormat="1" ht="37.15" customHeight="1">
      <c r="A7" s="442" t="s">
        <v>113</v>
      </c>
      <c r="B7" s="17" t="s">
        <v>169</v>
      </c>
      <c r="D7" s="73" t="s">
        <v>116</v>
      </c>
      <c r="F7" s="460" t="s">
        <v>170</v>
      </c>
      <c r="G7" s="17"/>
      <c r="H7" s="85" t="s">
        <v>171</v>
      </c>
      <c r="I7" s="17"/>
      <c r="J7" s="463" t="s">
        <v>172</v>
      </c>
      <c r="K7" s="17"/>
      <c r="L7" s="49"/>
      <c r="M7" s="17"/>
      <c r="N7" s="39"/>
      <c r="O7" s="38"/>
      <c r="P7" s="39"/>
      <c r="Q7" s="38"/>
      <c r="R7" s="39"/>
      <c r="S7" s="38"/>
      <c r="T7" s="39"/>
      <c r="U7" s="17"/>
    </row>
    <row r="8" spans="1:21" s="8" customFormat="1" ht="66" customHeight="1">
      <c r="A8" s="442"/>
      <c r="B8" s="17" t="s">
        <v>173</v>
      </c>
      <c r="C8" s="387"/>
      <c r="D8" s="390" t="s">
        <v>116</v>
      </c>
      <c r="E8" s="388"/>
      <c r="F8" s="461"/>
      <c r="G8" s="17"/>
      <c r="H8" s="85" t="s">
        <v>171</v>
      </c>
      <c r="I8" s="17"/>
      <c r="J8" s="458"/>
      <c r="K8" s="38"/>
      <c r="L8" s="49"/>
      <c r="M8" s="38"/>
      <c r="N8" s="39"/>
      <c r="O8" s="38"/>
      <c r="P8" s="39"/>
      <c r="Q8" s="38"/>
      <c r="R8" s="39"/>
      <c r="S8" s="38"/>
      <c r="T8" s="39"/>
      <c r="U8" s="38"/>
    </row>
    <row r="9" spans="1:21" s="8" customFormat="1" ht="37.15" customHeight="1">
      <c r="A9" s="442"/>
      <c r="B9" s="17" t="s">
        <v>174</v>
      </c>
      <c r="C9" s="387"/>
      <c r="D9" s="389" t="s">
        <v>56</v>
      </c>
      <c r="E9" s="388"/>
      <c r="F9" s="461"/>
      <c r="G9" s="17"/>
      <c r="H9" s="85" t="s">
        <v>171</v>
      </c>
      <c r="I9" s="17"/>
      <c r="J9" s="458"/>
      <c r="K9" s="40"/>
      <c r="L9" s="49"/>
      <c r="M9" s="40"/>
      <c r="N9" s="39"/>
      <c r="O9" s="40"/>
      <c r="P9" s="39"/>
      <c r="Q9" s="40"/>
      <c r="R9" s="39"/>
      <c r="S9" s="40"/>
      <c r="T9" s="39"/>
      <c r="U9" s="40"/>
    </row>
    <row r="10" spans="1:21" s="8" customFormat="1" ht="37.15" customHeight="1">
      <c r="A10" s="442"/>
      <c r="B10" s="17" t="s">
        <v>175</v>
      </c>
      <c r="D10" s="332" t="s">
        <v>116</v>
      </c>
      <c r="F10" s="461"/>
      <c r="G10" s="17"/>
      <c r="H10" s="85" t="s">
        <v>171</v>
      </c>
      <c r="I10" s="17"/>
      <c r="J10" s="458"/>
      <c r="K10" s="38"/>
      <c r="L10" s="49"/>
      <c r="M10" s="38"/>
      <c r="N10" s="39"/>
      <c r="O10" s="38"/>
      <c r="P10" s="39"/>
      <c r="Q10" s="38"/>
      <c r="R10" s="39"/>
      <c r="S10" s="38"/>
      <c r="T10" s="39"/>
      <c r="U10" s="38"/>
    </row>
    <row r="11" spans="1:21" s="8" customFormat="1" ht="37.15" customHeight="1">
      <c r="A11" s="442"/>
      <c r="B11" s="17" t="s">
        <v>176</v>
      </c>
      <c r="D11" s="73" t="s">
        <v>116</v>
      </c>
      <c r="F11" s="461"/>
      <c r="G11" s="17"/>
      <c r="H11" s="85" t="s">
        <v>171</v>
      </c>
      <c r="I11" s="17"/>
      <c r="J11" s="458"/>
      <c r="K11" s="17"/>
      <c r="L11" s="49"/>
      <c r="M11" s="17"/>
      <c r="N11" s="39"/>
      <c r="O11" s="17"/>
      <c r="P11" s="39"/>
      <c r="Q11" s="17"/>
      <c r="R11" s="39"/>
      <c r="S11" s="17"/>
      <c r="T11" s="39"/>
      <c r="U11" s="17"/>
    </row>
    <row r="12" spans="1:21" s="8" customFormat="1" ht="37.15" customHeight="1">
      <c r="A12" s="456"/>
      <c r="B12" s="17" t="s">
        <v>177</v>
      </c>
      <c r="D12" s="73" t="s">
        <v>116</v>
      </c>
      <c r="F12" s="461"/>
      <c r="G12" s="17"/>
      <c r="H12" s="85" t="s">
        <v>171</v>
      </c>
      <c r="I12" s="17"/>
      <c r="J12" s="458"/>
      <c r="K12" s="17"/>
      <c r="L12" s="49"/>
      <c r="M12" s="17"/>
      <c r="N12" s="39"/>
      <c r="O12" s="17"/>
      <c r="P12" s="39"/>
      <c r="Q12" s="17"/>
      <c r="R12" s="39"/>
      <c r="S12" s="17"/>
      <c r="T12" s="39"/>
      <c r="U12" s="17"/>
    </row>
    <row r="13" spans="1:21" s="8" customFormat="1" ht="37.15" customHeight="1">
      <c r="A13" s="456"/>
      <c r="B13" s="17" t="s">
        <v>178</v>
      </c>
      <c r="D13" s="73" t="s">
        <v>116</v>
      </c>
      <c r="F13" s="462"/>
      <c r="G13" s="17"/>
      <c r="H13" s="85" t="s">
        <v>171</v>
      </c>
      <c r="I13" s="17"/>
      <c r="J13" s="459"/>
      <c r="K13" s="17"/>
      <c r="L13" s="49"/>
      <c r="M13" s="17"/>
      <c r="N13" s="39"/>
      <c r="O13" s="17"/>
      <c r="P13" s="39"/>
      <c r="Q13" s="17"/>
      <c r="R13" s="39"/>
      <c r="S13" s="17"/>
      <c r="T13" s="39"/>
      <c r="U13" s="17"/>
    </row>
    <row r="14" spans="1:21" s="237" customFormat="1" ht="20.25" customHeight="1">
      <c r="A14" s="240"/>
      <c r="B14" s="82"/>
      <c r="G14" s="17"/>
      <c r="I14" s="17"/>
      <c r="J14" s="17"/>
      <c r="N14" s="8"/>
      <c r="P14" s="8"/>
      <c r="R14" s="8"/>
      <c r="T14" s="8"/>
    </row>
    <row r="15" spans="1:21" s="8" customFormat="1" ht="37.15" customHeight="1">
      <c r="A15" s="457" t="s">
        <v>124</v>
      </c>
      <c r="B15" s="17" t="s">
        <v>179</v>
      </c>
      <c r="D15" s="73" t="s">
        <v>116</v>
      </c>
      <c r="F15" s="460" t="s">
        <v>180</v>
      </c>
      <c r="G15" s="17"/>
      <c r="H15" s="85" t="s">
        <v>171</v>
      </c>
      <c r="I15" s="17"/>
      <c r="J15" s="463" t="s">
        <v>172</v>
      </c>
      <c r="K15" s="237"/>
      <c r="L15" s="49"/>
      <c r="M15" s="237"/>
      <c r="N15" s="39"/>
      <c r="O15" s="237"/>
      <c r="P15" s="39"/>
      <c r="Q15" s="237"/>
      <c r="R15" s="39"/>
      <c r="S15" s="237"/>
      <c r="T15" s="39"/>
      <c r="U15" s="237"/>
    </row>
    <row r="16" spans="1:21" s="8" customFormat="1" ht="37.15" customHeight="1">
      <c r="A16" s="457"/>
      <c r="B16" s="17" t="s">
        <v>173</v>
      </c>
      <c r="D16" s="73" t="s">
        <v>116</v>
      </c>
      <c r="F16" s="461"/>
      <c r="G16" s="17"/>
      <c r="H16" s="85" t="s">
        <v>171</v>
      </c>
      <c r="I16" s="17"/>
      <c r="J16" s="458"/>
      <c r="K16" s="237"/>
      <c r="L16" s="49"/>
      <c r="M16" s="237"/>
      <c r="N16" s="39"/>
      <c r="O16" s="237"/>
      <c r="P16" s="39"/>
      <c r="Q16" s="237"/>
      <c r="R16" s="39"/>
      <c r="S16" s="237"/>
      <c r="T16" s="39"/>
      <c r="U16" s="237"/>
    </row>
    <row r="17" spans="1:21" s="8" customFormat="1" ht="37.15" customHeight="1">
      <c r="A17" s="457"/>
      <c r="B17" s="17" t="s">
        <v>174</v>
      </c>
      <c r="D17" s="73" t="s">
        <v>56</v>
      </c>
      <c r="F17" s="461"/>
      <c r="G17" s="17"/>
      <c r="H17" s="85" t="s">
        <v>171</v>
      </c>
      <c r="I17" s="17"/>
      <c r="J17" s="458"/>
      <c r="K17" s="237"/>
      <c r="L17" s="49"/>
      <c r="M17" s="237"/>
      <c r="N17" s="39"/>
      <c r="O17" s="237"/>
      <c r="P17" s="39"/>
      <c r="Q17" s="237"/>
      <c r="R17" s="39"/>
      <c r="S17" s="237"/>
      <c r="T17" s="39"/>
      <c r="U17" s="237"/>
    </row>
    <row r="18" spans="1:21" s="8" customFormat="1" ht="37.15" customHeight="1">
      <c r="A18" s="457"/>
      <c r="B18" s="17" t="s">
        <v>175</v>
      </c>
      <c r="D18" s="73" t="s">
        <v>116</v>
      </c>
      <c r="F18" s="461"/>
      <c r="G18" s="248"/>
      <c r="H18" s="85" t="s">
        <v>171</v>
      </c>
      <c r="I18" s="248"/>
      <c r="J18" s="458"/>
      <c r="K18" s="237"/>
      <c r="L18" s="49"/>
      <c r="M18" s="237"/>
      <c r="N18" s="39"/>
      <c r="O18" s="237"/>
      <c r="P18" s="39"/>
      <c r="Q18" s="237"/>
      <c r="R18" s="39"/>
      <c r="S18" s="237"/>
      <c r="T18" s="39"/>
      <c r="U18" s="237"/>
    </row>
    <row r="19" spans="1:21" s="8" customFormat="1" ht="37.15" customHeight="1">
      <c r="A19" s="457"/>
      <c r="B19" s="17" t="s">
        <v>176</v>
      </c>
      <c r="D19" s="73" t="s">
        <v>116</v>
      </c>
      <c r="F19" s="461"/>
      <c r="G19" s="17"/>
      <c r="H19" s="85" t="s">
        <v>171</v>
      </c>
      <c r="I19" s="17"/>
      <c r="J19" s="458"/>
      <c r="K19" s="237"/>
      <c r="L19" s="49"/>
      <c r="M19" s="237"/>
      <c r="N19" s="39"/>
      <c r="O19" s="237"/>
      <c r="P19" s="39"/>
      <c r="Q19" s="237"/>
      <c r="R19" s="39"/>
      <c r="S19" s="237"/>
      <c r="T19" s="39"/>
      <c r="U19" s="237"/>
    </row>
    <row r="20" spans="1:21" s="8" customFormat="1" ht="37.15" customHeight="1">
      <c r="A20" s="456"/>
      <c r="B20" s="17" t="s">
        <v>177</v>
      </c>
      <c r="D20" s="73" t="s">
        <v>116</v>
      </c>
      <c r="F20" s="461"/>
      <c r="G20" s="17"/>
      <c r="H20" s="85" t="s">
        <v>171</v>
      </c>
      <c r="I20" s="17"/>
      <c r="J20" s="458"/>
      <c r="K20" s="237"/>
      <c r="L20" s="49"/>
      <c r="M20" s="237"/>
      <c r="N20" s="39"/>
      <c r="O20" s="237"/>
      <c r="P20" s="39"/>
      <c r="Q20" s="237"/>
      <c r="R20" s="39"/>
      <c r="S20" s="237"/>
      <c r="T20" s="39"/>
      <c r="U20" s="237"/>
    </row>
    <row r="21" spans="1:21" s="8" customFormat="1" ht="37.15" customHeight="1">
      <c r="A21" s="456"/>
      <c r="B21" s="17" t="s">
        <v>178</v>
      </c>
      <c r="D21" s="73" t="s">
        <v>116</v>
      </c>
      <c r="F21" s="462"/>
      <c r="G21" s="17"/>
      <c r="H21" s="85" t="s">
        <v>171</v>
      </c>
      <c r="I21" s="17"/>
      <c r="J21" s="459"/>
      <c r="K21" s="237"/>
      <c r="L21" s="49"/>
      <c r="M21" s="237"/>
      <c r="N21" s="39"/>
      <c r="O21" s="237"/>
      <c r="P21" s="39"/>
      <c r="Q21" s="237"/>
      <c r="R21" s="39"/>
      <c r="S21" s="237"/>
      <c r="T21" s="39"/>
      <c r="U21" s="237"/>
    </row>
    <row r="22" spans="1:21" s="236" customFormat="1" ht="16.5">
      <c r="A22" s="235"/>
      <c r="L22" s="237"/>
    </row>
    <row r="23" spans="1:21">
      <c r="L23" s="236"/>
    </row>
  </sheetData>
  <mergeCells count="6">
    <mergeCell ref="A7:A13"/>
    <mergeCell ref="F7:F13"/>
    <mergeCell ref="J7:J13"/>
    <mergeCell ref="A15:A21"/>
    <mergeCell ref="F15:F21"/>
    <mergeCell ref="J15:J21"/>
  </mergeCells>
  <pageMargins left="0.70866141732283472" right="0.70866141732283472" top="0.74803149606299213" bottom="0.74803149606299213" header="0.31496062992125984" footer="0.31496062992125984"/>
  <pageSetup paperSize="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8178-1AB8-FC42-A246-B23CAC0D8D50}">
  <sheetPr codeName="Sheet6"/>
  <dimension ref="A1:U27"/>
  <sheetViews>
    <sheetView topLeftCell="A8" zoomScale="80" zoomScaleNormal="80" workbookViewId="0">
      <selection activeCell="L9" sqref="L9"/>
    </sheetView>
  </sheetViews>
  <sheetFormatPr defaultColWidth="10.5" defaultRowHeight="15.95"/>
  <cols>
    <col min="1" max="1" width="12.5" style="234" customWidth="1"/>
    <col min="2" max="2" width="49.75" style="234" customWidth="1"/>
    <col min="3" max="3" width="3.75" style="234" customWidth="1"/>
    <col min="4" max="4" width="41" style="234" customWidth="1"/>
    <col min="5" max="5" width="3.75" style="234" customWidth="1"/>
    <col min="6" max="6" width="27.5" style="234" customWidth="1"/>
    <col min="7" max="7" width="3.75" style="234" customWidth="1"/>
    <col min="8" max="8" width="27.5" style="234" customWidth="1"/>
    <col min="9" max="9" width="3.75" style="234" customWidth="1"/>
    <col min="10" max="10" width="48"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16384" width="10.5" style="234"/>
  </cols>
  <sheetData>
    <row r="1" spans="1:21" ht="24.95">
      <c r="A1" s="247" t="s">
        <v>181</v>
      </c>
    </row>
    <row r="3" spans="1:21" s="40" customFormat="1" ht="105">
      <c r="A3" s="270" t="s">
        <v>182</v>
      </c>
      <c r="B3" s="290" t="s">
        <v>183</v>
      </c>
      <c r="D3" s="9" t="s">
        <v>168</v>
      </c>
      <c r="F3" s="58"/>
      <c r="H3" s="58"/>
      <c r="J3" s="49"/>
      <c r="L3" s="49"/>
      <c r="N3" s="39"/>
      <c r="P3" s="39"/>
      <c r="R3" s="39"/>
      <c r="T3" s="39"/>
    </row>
    <row r="4" spans="1:21" s="38" customFormat="1" ht="18.95">
      <c r="A4" s="56"/>
      <c r="B4" s="48"/>
      <c r="D4" s="47"/>
      <c r="F4" s="47"/>
      <c r="H4" s="47"/>
      <c r="J4" s="48"/>
      <c r="L4" s="40"/>
      <c r="N4" s="48"/>
      <c r="P4" s="48"/>
      <c r="R4" s="48"/>
      <c r="T4" s="48"/>
    </row>
    <row r="5" spans="1:21" s="53" customFormat="1" ht="75.95">
      <c r="A5" s="51"/>
      <c r="B5" s="29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8"/>
      <c r="D6" s="47"/>
      <c r="F6" s="47"/>
      <c r="H6" s="47"/>
      <c r="J6" s="48"/>
      <c r="N6" s="48"/>
      <c r="P6" s="48"/>
      <c r="R6" s="48"/>
      <c r="T6" s="48"/>
    </row>
    <row r="7" spans="1:21" s="8" customFormat="1" ht="55.15" customHeight="1">
      <c r="A7" s="13"/>
      <c r="B7" s="293" t="s">
        <v>184</v>
      </c>
      <c r="D7" s="9" t="s">
        <v>56</v>
      </c>
      <c r="F7" s="85" t="s">
        <v>164</v>
      </c>
      <c r="G7" s="17"/>
      <c r="H7" s="85" t="s">
        <v>171</v>
      </c>
      <c r="I7" s="17"/>
      <c r="J7" s="464" t="s">
        <v>185</v>
      </c>
      <c r="K7" s="17"/>
      <c r="L7" s="49"/>
      <c r="M7" s="17"/>
      <c r="N7" s="39"/>
      <c r="O7" s="38"/>
      <c r="P7" s="39"/>
      <c r="Q7" s="38"/>
      <c r="R7" s="39"/>
      <c r="S7" s="38"/>
      <c r="T7" s="39"/>
      <c r="U7" s="17"/>
    </row>
    <row r="8" spans="1:21" s="8" customFormat="1" ht="55.15" customHeight="1">
      <c r="A8" s="13"/>
      <c r="B8" s="291" t="s">
        <v>186</v>
      </c>
      <c r="D8" s="9" t="s">
        <v>56</v>
      </c>
      <c r="F8" s="85" t="s">
        <v>164</v>
      </c>
      <c r="G8" s="17"/>
      <c r="H8" s="85" t="s">
        <v>171</v>
      </c>
      <c r="I8" s="17"/>
      <c r="J8" s="465"/>
      <c r="K8" s="38"/>
      <c r="L8" s="49"/>
      <c r="M8" s="38"/>
      <c r="N8" s="39"/>
      <c r="O8" s="38"/>
      <c r="P8" s="39"/>
      <c r="Q8" s="38"/>
      <c r="R8" s="39"/>
      <c r="S8" s="38"/>
      <c r="T8" s="39"/>
      <c r="U8" s="38"/>
    </row>
    <row r="9" spans="1:21" s="8" customFormat="1" ht="55.15" customHeight="1">
      <c r="A9" s="13"/>
      <c r="B9" s="291" t="s">
        <v>187</v>
      </c>
      <c r="D9" s="9" t="s">
        <v>56</v>
      </c>
      <c r="F9" s="85" t="s">
        <v>164</v>
      </c>
      <c r="G9" s="17"/>
      <c r="H9" s="85" t="s">
        <v>171</v>
      </c>
      <c r="I9" s="17"/>
      <c r="J9" s="465"/>
      <c r="K9" s="40"/>
      <c r="L9" s="49"/>
      <c r="M9" s="40"/>
      <c r="N9" s="39"/>
      <c r="O9" s="40"/>
      <c r="P9" s="39"/>
      <c r="Q9" s="40"/>
      <c r="R9" s="39"/>
      <c r="S9" s="40"/>
      <c r="T9" s="39"/>
      <c r="U9" s="40"/>
    </row>
    <row r="10" spans="1:21" s="8" customFormat="1" ht="79.900000000000006" customHeight="1">
      <c r="A10" s="13"/>
      <c r="B10" s="293" t="s">
        <v>188</v>
      </c>
      <c r="D10" s="9" t="s">
        <v>56</v>
      </c>
      <c r="F10" s="85" t="s">
        <v>164</v>
      </c>
      <c r="G10" s="17"/>
      <c r="H10" s="85" t="s">
        <v>171</v>
      </c>
      <c r="I10" s="17"/>
      <c r="J10" s="465"/>
      <c r="K10" s="38"/>
      <c r="L10" s="49"/>
      <c r="M10" s="38"/>
      <c r="N10" s="39"/>
      <c r="O10" s="38"/>
      <c r="P10" s="39"/>
      <c r="Q10" s="38"/>
      <c r="R10" s="39"/>
      <c r="S10" s="38"/>
      <c r="T10" s="39"/>
      <c r="U10" s="38"/>
    </row>
    <row r="11" spans="1:21" s="8" customFormat="1" ht="55.15" customHeight="1">
      <c r="A11" s="13"/>
      <c r="B11" s="293" t="s">
        <v>189</v>
      </c>
      <c r="D11" s="9" t="s">
        <v>56</v>
      </c>
      <c r="F11" s="85" t="s">
        <v>164</v>
      </c>
      <c r="G11" s="17"/>
      <c r="H11" s="85" t="s">
        <v>171</v>
      </c>
      <c r="I11" s="17"/>
      <c r="J11" s="465"/>
      <c r="K11" s="17"/>
      <c r="L11" s="49"/>
      <c r="M11" s="17"/>
      <c r="N11" s="39"/>
      <c r="O11" s="17"/>
      <c r="P11" s="39"/>
      <c r="Q11" s="17"/>
      <c r="R11" s="39"/>
      <c r="S11" s="17"/>
      <c r="T11" s="39"/>
      <c r="U11" s="17"/>
    </row>
    <row r="12" spans="1:21" s="8" customFormat="1" ht="55.15" customHeight="1">
      <c r="A12" s="13"/>
      <c r="B12" s="294" t="s">
        <v>190</v>
      </c>
      <c r="D12" s="9" t="s">
        <v>56</v>
      </c>
      <c r="F12" s="85" t="s">
        <v>164</v>
      </c>
      <c r="G12" s="17"/>
      <c r="H12" s="85" t="s">
        <v>171</v>
      </c>
      <c r="I12" s="17"/>
      <c r="J12" s="465"/>
      <c r="K12" s="17"/>
      <c r="L12" s="49"/>
      <c r="M12" s="17"/>
      <c r="N12" s="39"/>
      <c r="O12" s="17"/>
      <c r="P12" s="39"/>
      <c r="Q12" s="17"/>
      <c r="R12" s="39"/>
      <c r="S12" s="17"/>
      <c r="T12" s="39"/>
      <c r="U12" s="17"/>
    </row>
    <row r="13" spans="1:21" s="71" customFormat="1" ht="84.75" customHeight="1">
      <c r="A13" s="13"/>
      <c r="B13" s="293" t="s">
        <v>191</v>
      </c>
      <c r="D13" s="9" t="s">
        <v>56</v>
      </c>
      <c r="E13" s="8"/>
      <c r="F13" s="85" t="s">
        <v>164</v>
      </c>
      <c r="G13" s="17"/>
      <c r="H13" s="85"/>
      <c r="I13" s="17"/>
      <c r="J13" s="465"/>
      <c r="K13" s="17"/>
      <c r="L13" s="49"/>
      <c r="M13" s="17"/>
      <c r="N13" s="39"/>
      <c r="O13" s="17"/>
      <c r="P13" s="39"/>
      <c r="Q13" s="17"/>
      <c r="R13" s="39"/>
      <c r="S13" s="17"/>
      <c r="T13" s="39"/>
      <c r="U13" s="17"/>
    </row>
    <row r="14" spans="1:21" s="71" customFormat="1" ht="55.15" customHeight="1">
      <c r="A14" s="13"/>
      <c r="B14" s="293" t="s">
        <v>179</v>
      </c>
      <c r="D14" s="9" t="s">
        <v>56</v>
      </c>
      <c r="E14" s="8"/>
      <c r="F14" s="85" t="s">
        <v>164</v>
      </c>
      <c r="G14" s="17"/>
      <c r="H14" s="85"/>
      <c r="I14" s="17"/>
      <c r="J14" s="465"/>
      <c r="K14" s="17"/>
      <c r="L14" s="49"/>
      <c r="M14" s="17"/>
      <c r="N14" s="39"/>
      <c r="O14" s="17"/>
      <c r="P14" s="39"/>
      <c r="Q14" s="17"/>
      <c r="R14" s="39"/>
      <c r="S14" s="17"/>
      <c r="T14" s="39"/>
      <c r="U14" s="17"/>
    </row>
    <row r="15" spans="1:21" s="71" customFormat="1" ht="55.15" customHeight="1">
      <c r="A15" s="13"/>
      <c r="B15" s="294" t="s">
        <v>192</v>
      </c>
      <c r="D15" s="9" t="s">
        <v>56</v>
      </c>
      <c r="E15" s="8"/>
      <c r="F15" s="85" t="s">
        <v>164</v>
      </c>
      <c r="G15" s="17"/>
      <c r="H15" s="85"/>
      <c r="I15" s="17"/>
      <c r="J15" s="465"/>
      <c r="K15" s="17"/>
      <c r="L15" s="49"/>
      <c r="M15" s="17"/>
      <c r="N15" s="39"/>
      <c r="O15" s="17"/>
      <c r="P15" s="39"/>
      <c r="Q15" s="17"/>
      <c r="R15" s="39"/>
      <c r="S15" s="17"/>
      <c r="T15" s="39"/>
      <c r="U15" s="17"/>
    </row>
    <row r="16" spans="1:21" s="236" customFormat="1" ht="27">
      <c r="A16" s="13"/>
      <c r="B16" s="295" t="s">
        <v>193</v>
      </c>
      <c r="D16" s="9" t="s">
        <v>56</v>
      </c>
      <c r="E16" s="8"/>
      <c r="F16" s="85" t="s">
        <v>164</v>
      </c>
      <c r="G16" s="17"/>
      <c r="H16" s="85" t="s">
        <v>171</v>
      </c>
      <c r="I16" s="17"/>
      <c r="J16" s="465"/>
      <c r="K16" s="17"/>
      <c r="L16" s="49"/>
      <c r="M16" s="17"/>
      <c r="N16" s="39"/>
      <c r="O16" s="17"/>
      <c r="P16" s="39"/>
      <c r="Q16" s="17"/>
      <c r="R16" s="39"/>
      <c r="S16" s="17"/>
      <c r="T16" s="39"/>
      <c r="U16" s="17"/>
    </row>
    <row r="17" spans="1:21" ht="27">
      <c r="A17" s="70"/>
      <c r="B17" s="296" t="s">
        <v>194</v>
      </c>
      <c r="C17" s="262"/>
      <c r="D17" s="9" t="s">
        <v>56</v>
      </c>
      <c r="E17" s="8"/>
      <c r="F17" s="85" t="s">
        <v>164</v>
      </c>
      <c r="G17" s="287"/>
      <c r="H17" s="286"/>
      <c r="I17" s="287"/>
      <c r="J17" s="465"/>
      <c r="K17" s="287"/>
      <c r="L17" s="49"/>
      <c r="M17" s="287"/>
      <c r="N17" s="74"/>
      <c r="O17" s="287"/>
      <c r="P17" s="74"/>
      <c r="Q17" s="287"/>
      <c r="R17" s="74"/>
      <c r="S17" s="287"/>
      <c r="T17" s="74"/>
      <c r="U17" s="287"/>
    </row>
    <row r="18" spans="1:21" ht="27">
      <c r="A18" s="14"/>
      <c r="B18" s="297" t="s">
        <v>195</v>
      </c>
      <c r="C18" s="262"/>
      <c r="D18" s="9" t="s">
        <v>56</v>
      </c>
      <c r="E18" s="10"/>
      <c r="F18" s="85" t="s">
        <v>164</v>
      </c>
      <c r="G18" s="264"/>
      <c r="H18" s="263" t="s">
        <v>171</v>
      </c>
      <c r="I18" s="264"/>
      <c r="J18" s="466"/>
      <c r="K18" s="264"/>
      <c r="L18" s="49"/>
      <c r="M18" s="264"/>
      <c r="N18" s="41"/>
      <c r="O18" s="264"/>
      <c r="P18" s="41"/>
      <c r="Q18" s="264"/>
      <c r="R18" s="41"/>
      <c r="S18" s="264"/>
      <c r="T18" s="41"/>
      <c r="U18" s="264"/>
    </row>
    <row r="19" spans="1:21">
      <c r="L19" s="237"/>
    </row>
    <row r="20" spans="1:21">
      <c r="L20" s="237"/>
    </row>
    <row r="21" spans="1:21">
      <c r="L21" s="237"/>
    </row>
    <row r="22" spans="1:21">
      <c r="L22" s="237"/>
    </row>
    <row r="23" spans="1:21">
      <c r="L23" s="237"/>
    </row>
    <row r="24" spans="1:21">
      <c r="L24" s="237"/>
    </row>
    <row r="25" spans="1:21">
      <c r="L25" s="237"/>
    </row>
    <row r="26" spans="1:21">
      <c r="L26" s="237"/>
    </row>
    <row r="27" spans="1:21">
      <c r="L27" s="236"/>
    </row>
  </sheetData>
  <mergeCells count="1">
    <mergeCell ref="J7:J18"/>
  </mergeCells>
  <pageMargins left="0.25" right="0.25" top="0.75" bottom="0.75" header="0.3" footer="0.3"/>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B9DC-5D13-044A-B3E3-35E86CDB8F81}">
  <sheetPr codeName="Sheet7"/>
  <dimension ref="A1:U23"/>
  <sheetViews>
    <sheetView topLeftCell="A16" zoomScale="80" zoomScaleNormal="80" zoomScalePageLayoutView="85" workbookViewId="0">
      <selection activeCell="D20" sqref="D20"/>
    </sheetView>
  </sheetViews>
  <sheetFormatPr defaultColWidth="10.5" defaultRowHeight="15.95"/>
  <cols>
    <col min="1" max="1" width="18" style="234" customWidth="1"/>
    <col min="2" max="2" width="37" style="245" customWidth="1"/>
    <col min="3" max="3" width="3.5" style="234" customWidth="1"/>
    <col min="4" max="4" width="41.25" style="234" customWidth="1"/>
    <col min="5" max="5" width="3.5" style="234" customWidth="1"/>
    <col min="6" max="6" width="30.5" style="234" customWidth="1"/>
    <col min="7" max="7" width="3.5" style="234" customWidth="1"/>
    <col min="8" max="8" width="30.5" style="234" customWidth="1"/>
    <col min="9" max="9" width="3.5" style="234" customWidth="1"/>
    <col min="10" max="10" width="47.75" style="234" customWidth="1"/>
    <col min="11" max="11" width="3" style="234" customWidth="1"/>
    <col min="12" max="12" width="36.125" style="234" customWidth="1"/>
    <col min="13" max="13" width="3" style="234" customWidth="1"/>
    <col min="14" max="14" width="39.5" style="234" customWidth="1"/>
    <col min="15" max="15" width="3" style="234" customWidth="1"/>
    <col min="16" max="16" width="39.5" style="234" customWidth="1"/>
    <col min="17" max="17" width="3" style="234" customWidth="1"/>
    <col min="18" max="18" width="39.5" style="234" customWidth="1"/>
    <col min="19" max="19" width="3" style="234" customWidth="1"/>
    <col min="20" max="20" width="39.5" style="234" customWidth="1"/>
    <col min="21" max="21" width="3" style="234" customWidth="1"/>
    <col min="22" max="300" width="10.75" style="234"/>
    <col min="301" max="16384" width="10.5" style="234"/>
  </cols>
  <sheetData>
    <row r="1" spans="1:21" ht="24.95">
      <c r="A1" s="233" t="s">
        <v>196</v>
      </c>
    </row>
    <row r="3" spans="1:21" s="40" customFormat="1" ht="120">
      <c r="A3" s="270" t="s">
        <v>197</v>
      </c>
      <c r="B3" s="57" t="s">
        <v>198</v>
      </c>
      <c r="D3" s="9" t="s">
        <v>199</v>
      </c>
      <c r="F3" s="58"/>
      <c r="H3" s="58"/>
      <c r="J3" s="49"/>
      <c r="L3" s="49"/>
      <c r="N3" s="39"/>
      <c r="P3" s="39"/>
      <c r="R3" s="39"/>
      <c r="T3" s="39"/>
    </row>
    <row r="4" spans="1:21" s="38" customFormat="1" ht="18.95">
      <c r="A4" s="56"/>
      <c r="B4" s="47"/>
      <c r="D4" s="47"/>
      <c r="F4" s="47"/>
      <c r="H4" s="47"/>
      <c r="J4" s="48"/>
      <c r="L4" s="40"/>
      <c r="N4" s="48"/>
      <c r="P4" s="48"/>
      <c r="R4" s="48"/>
      <c r="T4" s="48"/>
    </row>
    <row r="5" spans="1:21" s="53" customFormat="1" ht="75.95">
      <c r="A5" s="51"/>
      <c r="B5" s="5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9.5">
      <c r="A6" s="56"/>
      <c r="B6" s="47"/>
      <c r="D6" s="47"/>
      <c r="F6" s="80"/>
      <c r="H6" s="47"/>
      <c r="J6" s="48"/>
      <c r="N6" s="48"/>
      <c r="P6" s="48"/>
      <c r="R6" s="48"/>
      <c r="T6" s="48"/>
    </row>
    <row r="7" spans="1:21" s="8" customFormat="1" ht="91.5">
      <c r="A7" s="13"/>
      <c r="B7" s="15" t="s">
        <v>200</v>
      </c>
      <c r="D7" s="9" t="s">
        <v>116</v>
      </c>
      <c r="F7" s="393" t="s">
        <v>201</v>
      </c>
      <c r="G7" s="17"/>
      <c r="H7" s="394" t="s">
        <v>202</v>
      </c>
      <c r="I7" s="17"/>
      <c r="J7" s="463" t="s">
        <v>203</v>
      </c>
      <c r="K7" s="17"/>
      <c r="L7" s="49"/>
      <c r="M7" s="17"/>
      <c r="N7" s="39"/>
      <c r="O7" s="38"/>
      <c r="P7" s="39"/>
      <c r="Q7" s="38"/>
      <c r="R7" s="39"/>
      <c r="S7" s="38"/>
      <c r="T7" s="39"/>
      <c r="U7" s="17"/>
    </row>
    <row r="8" spans="1:21" s="8" customFormat="1" ht="32.25" customHeight="1">
      <c r="A8" s="13"/>
      <c r="B8" s="230" t="s">
        <v>204</v>
      </c>
      <c r="D8" s="9" t="s">
        <v>116</v>
      </c>
      <c r="F8" s="393" t="s">
        <v>201</v>
      </c>
      <c r="G8" s="17"/>
      <c r="H8" s="394" t="s">
        <v>202</v>
      </c>
      <c r="I8" s="17"/>
      <c r="J8" s="458"/>
      <c r="K8" s="38"/>
      <c r="L8" s="49"/>
      <c r="M8" s="38"/>
      <c r="N8" s="39"/>
      <c r="O8" s="38"/>
      <c r="P8" s="39"/>
      <c r="Q8" s="38"/>
      <c r="R8" s="39"/>
      <c r="S8" s="38"/>
      <c r="T8" s="39"/>
      <c r="U8" s="38"/>
    </row>
    <row r="9" spans="1:21" s="8" customFormat="1" ht="91.5">
      <c r="A9" s="13"/>
      <c r="B9" s="231" t="s">
        <v>205</v>
      </c>
      <c r="D9" s="9" t="s">
        <v>116</v>
      </c>
      <c r="F9" s="393" t="s">
        <v>201</v>
      </c>
      <c r="G9" s="17"/>
      <c r="H9" s="394" t="s">
        <v>202</v>
      </c>
      <c r="I9" s="17"/>
      <c r="J9" s="458"/>
      <c r="K9" s="40"/>
      <c r="L9" s="49"/>
      <c r="M9" s="40"/>
      <c r="N9" s="39"/>
      <c r="O9" s="40"/>
      <c r="P9" s="39"/>
      <c r="Q9" s="40"/>
      <c r="R9" s="39"/>
      <c r="S9" s="40"/>
      <c r="T9" s="39"/>
      <c r="U9" s="40"/>
    </row>
    <row r="10" spans="1:21" s="8" customFormat="1" ht="32.25" customHeight="1">
      <c r="A10" s="13"/>
      <c r="B10" s="231" t="s">
        <v>206</v>
      </c>
      <c r="D10" s="9" t="s">
        <v>116</v>
      </c>
      <c r="F10" s="393" t="s">
        <v>207</v>
      </c>
      <c r="G10" s="17"/>
      <c r="H10" s="394" t="s">
        <v>208</v>
      </c>
      <c r="I10" s="17"/>
      <c r="J10" s="458"/>
      <c r="K10" s="40"/>
      <c r="L10" s="49"/>
      <c r="M10" s="40"/>
      <c r="N10" s="39"/>
      <c r="O10" s="40"/>
      <c r="P10" s="39"/>
      <c r="Q10" s="40"/>
      <c r="R10" s="39"/>
      <c r="S10" s="40"/>
      <c r="T10" s="39"/>
      <c r="U10" s="40"/>
    </row>
    <row r="11" spans="1:21" s="8" customFormat="1" ht="32.25">
      <c r="A11" s="13"/>
      <c r="B11" s="229" t="s">
        <v>209</v>
      </c>
      <c r="D11" s="9" t="s">
        <v>116</v>
      </c>
      <c r="F11" s="378" t="s">
        <v>210</v>
      </c>
      <c r="G11" s="17"/>
      <c r="H11" s="394" t="s">
        <v>208</v>
      </c>
      <c r="I11" s="17"/>
      <c r="J11" s="458"/>
      <c r="K11" s="38"/>
      <c r="L11" s="49"/>
      <c r="M11" s="38"/>
      <c r="N11" s="39"/>
      <c r="O11" s="38"/>
      <c r="P11" s="39"/>
      <c r="Q11" s="38"/>
      <c r="R11" s="39"/>
      <c r="S11" s="38"/>
      <c r="T11" s="39"/>
      <c r="U11" s="38"/>
    </row>
    <row r="12" spans="1:21" s="8" customFormat="1" ht="64.5">
      <c r="A12" s="13"/>
      <c r="B12" s="231" t="s">
        <v>211</v>
      </c>
      <c r="D12" s="9" t="s">
        <v>116</v>
      </c>
      <c r="F12" s="378" t="s">
        <v>212</v>
      </c>
      <c r="G12" s="17"/>
      <c r="H12" s="394" t="s">
        <v>208</v>
      </c>
      <c r="I12" s="17"/>
      <c r="J12" s="458"/>
      <c r="K12" s="17"/>
      <c r="L12" s="49"/>
      <c r="M12" s="17"/>
      <c r="N12" s="39"/>
      <c r="O12" s="17"/>
      <c r="P12" s="39"/>
      <c r="Q12" s="17"/>
      <c r="R12" s="39"/>
      <c r="S12" s="17"/>
      <c r="T12" s="39"/>
      <c r="U12" s="17"/>
    </row>
    <row r="13" spans="1:21" s="8" customFormat="1" ht="32.25" customHeight="1">
      <c r="A13" s="13"/>
      <c r="B13" s="230" t="s">
        <v>213</v>
      </c>
      <c r="D13" s="9" t="s">
        <v>214</v>
      </c>
      <c r="F13" s="391" t="s">
        <v>66</v>
      </c>
      <c r="G13" s="17"/>
      <c r="H13" s="85" t="s">
        <v>171</v>
      </c>
      <c r="I13" s="17"/>
      <c r="J13" s="458"/>
      <c r="K13" s="17"/>
      <c r="L13" s="49"/>
      <c r="M13" s="17"/>
      <c r="N13" s="39"/>
      <c r="O13" s="17"/>
      <c r="P13" s="39"/>
      <c r="Q13" s="17"/>
      <c r="R13" s="39"/>
      <c r="S13" s="17"/>
      <c r="T13" s="39"/>
      <c r="U13" s="17"/>
    </row>
    <row r="14" spans="1:21" s="8" customFormat="1" ht="32.25" customHeight="1">
      <c r="A14" s="13"/>
      <c r="B14" s="230" t="s">
        <v>215</v>
      </c>
      <c r="D14" s="9" t="s">
        <v>214</v>
      </c>
      <c r="F14" s="391" t="s">
        <v>66</v>
      </c>
      <c r="G14" s="17"/>
      <c r="H14" s="85" t="s">
        <v>171</v>
      </c>
      <c r="I14" s="17"/>
      <c r="J14" s="458"/>
      <c r="K14" s="17"/>
      <c r="L14" s="49"/>
      <c r="M14" s="17"/>
      <c r="N14" s="39"/>
      <c r="O14" s="17"/>
      <c r="P14" s="39"/>
      <c r="Q14" s="17"/>
      <c r="R14" s="39"/>
      <c r="S14" s="17"/>
      <c r="T14" s="39"/>
      <c r="U14" s="17"/>
    </row>
    <row r="15" spans="1:21" s="8" customFormat="1" ht="64.5">
      <c r="A15" s="13"/>
      <c r="B15" s="231" t="s">
        <v>216</v>
      </c>
      <c r="D15" s="9" t="s">
        <v>116</v>
      </c>
      <c r="F15" s="378" t="s">
        <v>217</v>
      </c>
      <c r="G15" s="237"/>
      <c r="H15" s="85" t="s">
        <v>171</v>
      </c>
      <c r="I15" s="237"/>
      <c r="J15" s="458"/>
      <c r="K15" s="237"/>
      <c r="L15" s="49"/>
      <c r="M15" s="237"/>
      <c r="N15" s="39"/>
      <c r="O15" s="237"/>
      <c r="P15" s="39"/>
      <c r="Q15" s="237"/>
      <c r="R15" s="39"/>
      <c r="S15" s="237"/>
      <c r="T15" s="39"/>
      <c r="U15" s="237"/>
    </row>
    <row r="16" spans="1:21" s="8" customFormat="1" ht="60.75">
      <c r="A16" s="13"/>
      <c r="B16" s="230" t="s">
        <v>218</v>
      </c>
      <c r="D16" s="9" t="s">
        <v>116</v>
      </c>
      <c r="F16" s="393" t="s">
        <v>217</v>
      </c>
      <c r="G16" s="237"/>
      <c r="H16" s="85" t="s">
        <v>171</v>
      </c>
      <c r="I16" s="237"/>
      <c r="J16" s="458"/>
      <c r="K16" s="237"/>
      <c r="L16" s="49"/>
      <c r="M16" s="237"/>
      <c r="N16" s="39"/>
      <c r="O16" s="237"/>
      <c r="P16" s="39"/>
      <c r="Q16" s="237"/>
      <c r="R16" s="39"/>
      <c r="S16" s="237"/>
      <c r="T16" s="39"/>
      <c r="U16" s="237"/>
    </row>
    <row r="17" spans="1:21" s="8" customFormat="1" ht="60.75">
      <c r="A17" s="13"/>
      <c r="B17" s="232" t="s">
        <v>219</v>
      </c>
      <c r="D17" s="9" t="s">
        <v>116</v>
      </c>
      <c r="F17" s="393" t="s">
        <v>217</v>
      </c>
      <c r="G17" s="237"/>
      <c r="H17" s="85" t="s">
        <v>171</v>
      </c>
      <c r="I17" s="237"/>
      <c r="J17" s="458"/>
      <c r="K17" s="237"/>
      <c r="L17" s="49"/>
      <c r="M17" s="237"/>
      <c r="N17" s="39"/>
      <c r="O17" s="237"/>
      <c r="P17" s="39"/>
      <c r="Q17" s="237"/>
      <c r="R17" s="39"/>
      <c r="S17" s="237"/>
      <c r="T17" s="39"/>
      <c r="U17" s="237"/>
    </row>
    <row r="18" spans="1:21" s="8" customFormat="1" ht="75.75" customHeight="1">
      <c r="A18" s="13"/>
      <c r="B18" s="15" t="s">
        <v>220</v>
      </c>
      <c r="D18" s="9" t="s">
        <v>116</v>
      </c>
      <c r="F18" s="393" t="s">
        <v>221</v>
      </c>
      <c r="G18" s="237"/>
      <c r="H18" s="85" t="s">
        <v>171</v>
      </c>
      <c r="I18" s="237"/>
      <c r="J18" s="459"/>
      <c r="K18" s="237"/>
      <c r="L18" s="49"/>
      <c r="M18" s="237"/>
      <c r="N18" s="39"/>
      <c r="O18" s="237"/>
      <c r="P18" s="39"/>
      <c r="Q18" s="237"/>
      <c r="R18" s="39"/>
      <c r="S18" s="237"/>
      <c r="T18" s="39"/>
      <c r="U18" s="237"/>
    </row>
    <row r="19" spans="1:21" s="236" customFormat="1" ht="16.5">
      <c r="A19" s="235"/>
      <c r="B19" s="246"/>
      <c r="F19" s="392"/>
      <c r="L19" s="237"/>
    </row>
    <row r="20" spans="1:21">
      <c r="L20" s="237"/>
    </row>
    <row r="21" spans="1:21">
      <c r="L21" s="237"/>
    </row>
    <row r="22" spans="1:21">
      <c r="L22" s="237"/>
    </row>
    <row r="23" spans="1:21">
      <c r="L23" s="236"/>
    </row>
  </sheetData>
  <mergeCells count="1">
    <mergeCell ref="J7:J18"/>
  </mergeCells>
  <hyperlinks>
    <hyperlink ref="F7" r:id="rId1" xr:uid="{EF693F17-E5A1-40F5-8BA9-ABB106CA3D7C}"/>
    <hyperlink ref="F8" r:id="rId2" xr:uid="{788CC0B4-2A77-489D-9F60-19D4F55CAB51}"/>
    <hyperlink ref="F9" r:id="rId3" xr:uid="{7581EEF2-1634-470C-AD88-6EF2C439A2CE}"/>
    <hyperlink ref="F10" r:id="rId4" xr:uid="{B9739119-C47B-496A-8EFD-B2BD36DBCC34}"/>
    <hyperlink ref="F11" r:id="rId5" xr:uid="{9F1A2023-C9B9-4A93-A24C-18F94E1DBF6B}"/>
    <hyperlink ref="F12" r:id="rId6" display="https://bo.esdm.go.id" xr:uid="{8BDA4374-87E3-4CD8-A6A0-1CD062B4EFF5}"/>
    <hyperlink ref="F15" r:id="rId7" display="https://bo.esdm.go.id" xr:uid="{9BC76AC9-0AF0-4BF2-8C87-A6E662C05863}"/>
    <hyperlink ref="F16" r:id="rId8" xr:uid="{F65A02DF-118E-47AD-982F-735C766B84CC}"/>
    <hyperlink ref="F17" r:id="rId9" xr:uid="{FC1B245F-96E0-4E18-8359-9A9D03321CAA}"/>
    <hyperlink ref="F18" r:id="rId10" xr:uid="{DF855C0F-645A-4016-868D-0F3A5F56E0E9}"/>
  </hyperlinks>
  <pageMargins left="0.7" right="0.7" top="0.75" bottom="0.75" header="0.3" footer="0.3"/>
  <pageSetup paperSize="8" orientation="landscape" horizontalDpi="1200" verticalDpi="1200"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FCE1-21E6-439E-85A0-C8BAF2EEF4EC}">
  <dimension ref="A1:U25"/>
  <sheetViews>
    <sheetView topLeftCell="B9" zoomScale="60" zoomScaleNormal="60" zoomScalePageLayoutView="50" workbookViewId="0">
      <selection activeCell="B18" sqref="B18"/>
    </sheetView>
  </sheetViews>
  <sheetFormatPr defaultColWidth="10.5" defaultRowHeight="15.95"/>
  <cols>
    <col min="1" max="1" width="15" style="234" customWidth="1"/>
    <col min="2" max="2" width="65.25" style="234" customWidth="1"/>
    <col min="3" max="3" width="3.25" style="234" customWidth="1"/>
    <col min="4" max="4" width="38.5" style="234" customWidth="1"/>
    <col min="5" max="5" width="3.25" style="234" customWidth="1"/>
    <col min="6" max="6" width="53.625" style="234" customWidth="1"/>
    <col min="7" max="7" width="3.25" style="234" customWidth="1"/>
    <col min="8" max="8" width="26.25" style="234" customWidth="1"/>
    <col min="9" max="9" width="3.25" style="234" customWidth="1"/>
    <col min="10" max="10" width="51" style="234" customWidth="1"/>
    <col min="11" max="11" width="3.25" style="234" customWidth="1"/>
    <col min="12" max="12" width="36.125" style="234" customWidth="1"/>
    <col min="13" max="13" width="3.25" style="234" customWidth="1"/>
    <col min="14" max="14" width="39.5" style="234" customWidth="1"/>
    <col min="15" max="15" width="3.25" style="234" customWidth="1"/>
    <col min="16" max="16" width="39.5" style="234" customWidth="1"/>
    <col min="17" max="17" width="3.25" style="234" customWidth="1"/>
    <col min="18" max="18" width="39.5" style="234" customWidth="1"/>
    <col min="19" max="19" width="3.25" style="234" customWidth="1"/>
    <col min="20" max="20" width="39.5" style="234" customWidth="1"/>
    <col min="21" max="21" width="3.25" style="234" customWidth="1"/>
    <col min="22" max="16384" width="10.5" style="234"/>
  </cols>
  <sheetData>
    <row r="1" spans="1:21" ht="24.95">
      <c r="A1" s="233" t="s">
        <v>222</v>
      </c>
    </row>
    <row r="3" spans="1:21" s="40" customFormat="1" ht="120">
      <c r="A3" s="270" t="s">
        <v>223</v>
      </c>
      <c r="B3" s="290" t="s">
        <v>224</v>
      </c>
      <c r="D3" s="9" t="s">
        <v>168</v>
      </c>
      <c r="F3" s="58"/>
      <c r="H3" s="58"/>
      <c r="J3" s="49"/>
      <c r="L3" s="49"/>
      <c r="N3" s="39"/>
      <c r="P3" s="39"/>
      <c r="R3" s="39"/>
      <c r="T3" s="39"/>
    </row>
    <row r="4" spans="1:21" s="38" customFormat="1" ht="18.95">
      <c r="A4" s="56"/>
      <c r="B4" s="48"/>
      <c r="D4" s="47"/>
      <c r="F4" s="47"/>
      <c r="H4" s="47"/>
      <c r="J4" s="48"/>
      <c r="L4" s="40"/>
      <c r="N4" s="48"/>
      <c r="P4" s="48"/>
      <c r="R4" s="48"/>
      <c r="T4" s="48"/>
    </row>
    <row r="5" spans="1:21" s="53" customFormat="1" ht="57">
      <c r="A5" s="51"/>
      <c r="B5" s="292" t="s">
        <v>103</v>
      </c>
      <c r="D5" s="81" t="s">
        <v>104</v>
      </c>
      <c r="E5" s="45"/>
      <c r="F5" s="81" t="s">
        <v>105</v>
      </c>
      <c r="G5" s="45"/>
      <c r="H5" s="81" t="s">
        <v>106</v>
      </c>
      <c r="J5" s="46" t="s">
        <v>107</v>
      </c>
      <c r="K5" s="45"/>
      <c r="L5" s="46" t="s">
        <v>108</v>
      </c>
      <c r="M5" s="45"/>
      <c r="N5" s="46" t="s">
        <v>109</v>
      </c>
      <c r="O5" s="45"/>
      <c r="P5" s="46" t="s">
        <v>110</v>
      </c>
      <c r="Q5" s="45"/>
      <c r="R5" s="46" t="s">
        <v>111</v>
      </c>
      <c r="S5" s="45"/>
      <c r="T5" s="46" t="s">
        <v>112</v>
      </c>
      <c r="U5" s="45"/>
    </row>
    <row r="6" spans="1:21" s="38" customFormat="1" ht="18.95">
      <c r="A6" s="56"/>
      <c r="B6" s="48"/>
      <c r="D6" s="47"/>
      <c r="F6" s="47"/>
      <c r="H6" s="47"/>
      <c r="J6" s="48"/>
      <c r="N6" s="48"/>
      <c r="P6" s="48"/>
      <c r="R6" s="48"/>
      <c r="T6" s="48"/>
    </row>
    <row r="7" spans="1:21" s="40" customFormat="1" ht="27">
      <c r="A7" s="270" t="s">
        <v>134</v>
      </c>
      <c r="B7" s="290" t="s">
        <v>225</v>
      </c>
      <c r="D7" s="85" t="s">
        <v>136</v>
      </c>
      <c r="F7" s="58"/>
      <c r="H7" s="58"/>
      <c r="J7" s="49"/>
      <c r="L7" s="49"/>
    </row>
    <row r="8" spans="1:21" s="38" customFormat="1" ht="19.5">
      <c r="A8" s="68"/>
      <c r="B8" s="48"/>
      <c r="D8" s="47"/>
      <c r="E8" s="399"/>
      <c r="F8" s="400"/>
      <c r="H8" s="401"/>
      <c r="J8" s="48"/>
    </row>
    <row r="9" spans="1:21" s="8" customFormat="1" ht="30.75">
      <c r="A9" s="270" t="s">
        <v>226</v>
      </c>
      <c r="B9" s="294" t="s">
        <v>227</v>
      </c>
      <c r="D9" s="398" t="s">
        <v>116</v>
      </c>
      <c r="E9" s="412"/>
      <c r="F9" s="395" t="s">
        <v>228</v>
      </c>
      <c r="G9" s="402"/>
      <c r="H9" s="403" t="s">
        <v>229</v>
      </c>
      <c r="I9" s="396"/>
      <c r="J9" s="450"/>
      <c r="K9" s="17"/>
      <c r="L9" s="49"/>
      <c r="M9" s="38"/>
      <c r="N9" s="39"/>
      <c r="O9" s="17"/>
      <c r="P9" s="39"/>
      <c r="Q9" s="38"/>
      <c r="R9" s="39"/>
      <c r="S9" s="38"/>
      <c r="T9" s="39"/>
      <c r="U9" s="17"/>
    </row>
    <row r="10" spans="1:21" s="8" customFormat="1" ht="51" customHeight="1">
      <c r="A10" s="442" t="s">
        <v>230</v>
      </c>
      <c r="B10" s="295" t="s">
        <v>231</v>
      </c>
      <c r="D10" s="398" t="s">
        <v>116</v>
      </c>
      <c r="E10" s="408"/>
      <c r="F10" s="410" t="s">
        <v>232</v>
      </c>
      <c r="G10" s="406"/>
      <c r="H10" s="397" t="s">
        <v>229</v>
      </c>
      <c r="I10" s="396"/>
      <c r="J10" s="458"/>
      <c r="K10" s="38"/>
      <c r="L10" s="49"/>
      <c r="M10" s="38"/>
      <c r="N10" s="39"/>
      <c r="O10" s="38"/>
      <c r="P10" s="39"/>
      <c r="Q10" s="38"/>
      <c r="R10" s="39"/>
      <c r="S10" s="38"/>
      <c r="T10" s="39"/>
      <c r="U10" s="38"/>
    </row>
    <row r="11" spans="1:21" s="8" customFormat="1" ht="51" customHeight="1">
      <c r="A11" s="457"/>
      <c r="B11" s="298" t="s">
        <v>233</v>
      </c>
      <c r="D11" s="398" t="s">
        <v>116</v>
      </c>
      <c r="E11" s="409"/>
      <c r="F11" s="411" t="s">
        <v>232</v>
      </c>
      <c r="G11" s="407"/>
      <c r="H11" s="397" t="s">
        <v>234</v>
      </c>
      <c r="I11" s="396"/>
      <c r="J11" s="458"/>
      <c r="K11" s="40"/>
      <c r="L11" s="49"/>
      <c r="M11" s="40"/>
      <c r="N11" s="39"/>
      <c r="O11" s="40"/>
      <c r="P11" s="39"/>
      <c r="Q11" s="40"/>
      <c r="R11" s="39"/>
      <c r="S11" s="40"/>
      <c r="T11" s="39"/>
      <c r="U11" s="40"/>
    </row>
    <row r="12" spans="1:21" s="8" customFormat="1" ht="51" customHeight="1">
      <c r="A12" s="457"/>
      <c r="B12" s="298" t="s">
        <v>235</v>
      </c>
      <c r="D12" s="9" t="s">
        <v>116</v>
      </c>
      <c r="E12" s="413"/>
      <c r="F12" s="395" t="s">
        <v>232</v>
      </c>
      <c r="G12" s="404"/>
      <c r="H12" s="405" t="s">
        <v>234</v>
      </c>
      <c r="I12" s="396"/>
      <c r="J12" s="458"/>
      <c r="K12" s="38"/>
      <c r="L12" s="49"/>
      <c r="M12" s="38"/>
      <c r="N12" s="39"/>
      <c r="O12" s="38"/>
      <c r="P12" s="39"/>
      <c r="Q12" s="38"/>
      <c r="R12" s="39"/>
      <c r="S12" s="38"/>
      <c r="T12" s="39"/>
      <c r="U12" s="38"/>
    </row>
    <row r="13" spans="1:21" s="8" customFormat="1" ht="51" customHeight="1">
      <c r="A13" s="457"/>
      <c r="B13" s="298" t="s">
        <v>236</v>
      </c>
      <c r="D13" s="9" t="s">
        <v>214</v>
      </c>
      <c r="F13" s="377"/>
      <c r="G13" s="17"/>
      <c r="H13" s="377" t="s">
        <v>171</v>
      </c>
      <c r="I13" s="17"/>
      <c r="J13" s="458"/>
      <c r="K13" s="17"/>
      <c r="L13" s="49"/>
      <c r="M13" s="17"/>
      <c r="N13" s="39"/>
      <c r="O13" s="17"/>
      <c r="P13" s="39"/>
      <c r="Q13" s="17"/>
      <c r="R13" s="39"/>
      <c r="S13" s="17"/>
      <c r="T13" s="39"/>
      <c r="U13" s="17"/>
    </row>
    <row r="14" spans="1:21" s="8" customFormat="1" ht="51" customHeight="1">
      <c r="A14" s="457"/>
      <c r="B14" s="298" t="s">
        <v>237</v>
      </c>
      <c r="D14" s="9" t="s">
        <v>214</v>
      </c>
      <c r="F14" s="85"/>
      <c r="G14" s="17"/>
      <c r="H14" s="85" t="s">
        <v>171</v>
      </c>
      <c r="I14" s="17"/>
      <c r="J14" s="458"/>
      <c r="K14" s="17"/>
      <c r="L14" s="49"/>
      <c r="M14" s="17"/>
      <c r="N14" s="39"/>
      <c r="O14" s="17"/>
      <c r="P14" s="39"/>
      <c r="Q14" s="17"/>
      <c r="R14" s="39"/>
      <c r="S14" s="17"/>
      <c r="T14" s="39"/>
      <c r="U14" s="17"/>
    </row>
    <row r="15" spans="1:21" s="8" customFormat="1" ht="51" customHeight="1">
      <c r="A15" s="457"/>
      <c r="B15" s="298" t="s">
        <v>238</v>
      </c>
      <c r="D15" s="9" t="s">
        <v>214</v>
      </c>
      <c r="F15" s="85"/>
      <c r="G15" s="17"/>
      <c r="H15" s="85" t="s">
        <v>171</v>
      </c>
      <c r="I15" s="17"/>
      <c r="J15" s="458"/>
      <c r="K15" s="17"/>
      <c r="L15" s="49"/>
      <c r="M15" s="17"/>
      <c r="N15" s="39"/>
      <c r="O15" s="17"/>
      <c r="P15" s="39"/>
      <c r="Q15" s="17"/>
      <c r="R15" s="39"/>
      <c r="S15" s="17"/>
      <c r="T15" s="39"/>
      <c r="U15" s="17"/>
    </row>
    <row r="16" spans="1:21" s="8" customFormat="1" ht="51" customHeight="1">
      <c r="A16" s="442" t="s">
        <v>239</v>
      </c>
      <c r="B16" s="294" t="s">
        <v>240</v>
      </c>
      <c r="D16" s="9" t="s">
        <v>116</v>
      </c>
      <c r="F16" s="373" t="s">
        <v>241</v>
      </c>
      <c r="G16" s="237"/>
      <c r="H16" s="85" t="s">
        <v>242</v>
      </c>
      <c r="I16" s="237"/>
      <c r="J16" s="458"/>
      <c r="K16" s="237"/>
      <c r="L16" s="49"/>
      <c r="M16" s="237"/>
      <c r="N16" s="39"/>
      <c r="O16" s="237"/>
      <c r="P16" s="39"/>
      <c r="Q16" s="237"/>
      <c r="R16" s="39"/>
      <c r="S16" s="237"/>
      <c r="T16" s="39"/>
      <c r="U16" s="237"/>
    </row>
    <row r="17" spans="1:21" s="8" customFormat="1" ht="51" customHeight="1">
      <c r="A17" s="457"/>
      <c r="B17" s="294" t="s">
        <v>243</v>
      </c>
      <c r="D17" s="9" t="s">
        <v>116</v>
      </c>
      <c r="F17" s="373" t="s">
        <v>244</v>
      </c>
      <c r="G17" s="237"/>
      <c r="H17" s="85" t="s">
        <v>242</v>
      </c>
      <c r="I17" s="237"/>
      <c r="J17" s="458"/>
      <c r="K17" s="237"/>
      <c r="L17" s="49"/>
      <c r="M17" s="237"/>
      <c r="N17" s="39"/>
      <c r="O17" s="237"/>
      <c r="P17" s="39"/>
      <c r="Q17" s="237"/>
      <c r="R17" s="39"/>
      <c r="S17" s="237"/>
      <c r="T17" s="39"/>
      <c r="U17" s="237"/>
    </row>
    <row r="18" spans="1:21" s="8" customFormat="1" ht="77.25" customHeight="1">
      <c r="A18" s="442" t="s">
        <v>245</v>
      </c>
      <c r="B18" s="298" t="s">
        <v>246</v>
      </c>
      <c r="D18" s="9" t="s">
        <v>116</v>
      </c>
      <c r="F18" s="373" t="s">
        <v>247</v>
      </c>
      <c r="G18" s="237"/>
      <c r="H18" s="85" t="s">
        <v>171</v>
      </c>
      <c r="I18" s="237"/>
      <c r="J18" s="458"/>
      <c r="K18" s="237"/>
      <c r="L18" s="49"/>
      <c r="M18" s="237"/>
      <c r="N18" s="39"/>
      <c r="O18" s="237"/>
      <c r="P18" s="39"/>
      <c r="Q18" s="237"/>
      <c r="R18" s="39"/>
      <c r="S18" s="237"/>
      <c r="T18" s="39"/>
      <c r="U18" s="237"/>
    </row>
    <row r="19" spans="1:21" s="8" customFormat="1" ht="90.75" customHeight="1">
      <c r="A19" s="457"/>
      <c r="B19" s="298" t="s">
        <v>248</v>
      </c>
      <c r="D19" s="9" t="s">
        <v>116</v>
      </c>
      <c r="F19" s="373" t="s">
        <v>247</v>
      </c>
      <c r="G19" s="237"/>
      <c r="H19" s="85" t="s">
        <v>171</v>
      </c>
      <c r="I19" s="237"/>
      <c r="J19" s="458"/>
      <c r="K19" s="237"/>
      <c r="L19" s="49"/>
      <c r="M19" s="237"/>
      <c r="N19" s="39"/>
      <c r="O19" s="237"/>
      <c r="P19" s="39"/>
      <c r="Q19" s="237"/>
      <c r="R19" s="39"/>
      <c r="S19" s="237"/>
      <c r="T19" s="39"/>
      <c r="U19" s="237"/>
    </row>
    <row r="20" spans="1:21" s="8" customFormat="1" ht="82.5" customHeight="1">
      <c r="A20" s="457"/>
      <c r="B20" s="298" t="s">
        <v>249</v>
      </c>
      <c r="D20" s="9" t="s">
        <v>116</v>
      </c>
      <c r="F20" s="373" t="s">
        <v>247</v>
      </c>
      <c r="G20" s="237"/>
      <c r="H20" s="85" t="s">
        <v>250</v>
      </c>
      <c r="I20" s="237"/>
      <c r="J20" s="458"/>
      <c r="K20" s="237"/>
      <c r="L20" s="49"/>
      <c r="M20" s="237"/>
      <c r="N20" s="39"/>
      <c r="O20" s="237"/>
      <c r="P20" s="39"/>
      <c r="Q20" s="237"/>
      <c r="R20" s="39"/>
      <c r="S20" s="237"/>
      <c r="T20" s="39"/>
      <c r="U20" s="237"/>
    </row>
    <row r="21" spans="1:21" s="8" customFormat="1" ht="81.75" customHeight="1">
      <c r="A21" s="457"/>
      <c r="B21" s="298" t="s">
        <v>251</v>
      </c>
      <c r="D21" s="9" t="s">
        <v>116</v>
      </c>
      <c r="F21" s="373" t="s">
        <v>247</v>
      </c>
      <c r="G21" s="237"/>
      <c r="H21" s="85" t="s">
        <v>250</v>
      </c>
      <c r="I21" s="237"/>
      <c r="J21" s="458"/>
      <c r="K21" s="237"/>
      <c r="L21" s="49"/>
      <c r="M21" s="237"/>
      <c r="N21" s="39"/>
      <c r="O21" s="237"/>
      <c r="P21" s="39"/>
      <c r="Q21" s="237"/>
      <c r="R21" s="39"/>
      <c r="S21" s="237"/>
      <c r="T21" s="39"/>
      <c r="U21" s="237"/>
    </row>
    <row r="22" spans="1:21" s="8" customFormat="1" ht="69" customHeight="1">
      <c r="A22" s="442" t="s">
        <v>252</v>
      </c>
      <c r="B22" s="298" t="s">
        <v>253</v>
      </c>
      <c r="D22" s="9" t="s">
        <v>116</v>
      </c>
      <c r="F22" s="373" t="s">
        <v>247</v>
      </c>
      <c r="G22" s="237"/>
      <c r="H22" s="85" t="s">
        <v>242</v>
      </c>
      <c r="I22" s="237"/>
      <c r="J22" s="458"/>
      <c r="K22" s="237"/>
      <c r="L22" s="49"/>
      <c r="M22" s="237"/>
      <c r="N22" s="39"/>
      <c r="O22" s="237"/>
      <c r="P22" s="39"/>
      <c r="Q22" s="237"/>
      <c r="R22" s="39"/>
      <c r="S22" s="237"/>
      <c r="T22" s="39"/>
      <c r="U22" s="237"/>
    </row>
    <row r="23" spans="1:21" s="8" customFormat="1" ht="74.25" customHeight="1">
      <c r="A23" s="457"/>
      <c r="B23" s="298" t="s">
        <v>254</v>
      </c>
      <c r="D23" s="9" t="s">
        <v>116</v>
      </c>
      <c r="F23" s="373" t="s">
        <v>247</v>
      </c>
      <c r="G23" s="237"/>
      <c r="H23" s="85" t="s">
        <v>242</v>
      </c>
      <c r="I23" s="237"/>
      <c r="J23" s="458"/>
      <c r="K23" s="237"/>
      <c r="L23" s="49"/>
      <c r="M23" s="237"/>
      <c r="N23" s="39"/>
      <c r="O23" s="237"/>
      <c r="P23" s="39"/>
      <c r="Q23" s="237"/>
      <c r="R23" s="39"/>
      <c r="S23" s="237"/>
      <c r="T23" s="39"/>
      <c r="U23" s="237"/>
    </row>
    <row r="24" spans="1:21" s="8" customFormat="1" ht="74.25" customHeight="1">
      <c r="A24" s="270" t="s">
        <v>255</v>
      </c>
      <c r="B24" s="298" t="s">
        <v>256</v>
      </c>
      <c r="D24" s="9" t="s">
        <v>116</v>
      </c>
      <c r="F24" s="373" t="s">
        <v>247</v>
      </c>
      <c r="G24" s="237"/>
      <c r="H24" s="85" t="s">
        <v>250</v>
      </c>
      <c r="I24" s="237"/>
      <c r="J24" s="459"/>
      <c r="K24" s="237"/>
      <c r="L24" s="49"/>
      <c r="M24" s="237"/>
      <c r="N24" s="39"/>
      <c r="O24" s="237"/>
      <c r="P24" s="39"/>
      <c r="Q24" s="237"/>
      <c r="R24" s="39"/>
      <c r="S24" s="237"/>
      <c r="T24" s="39"/>
      <c r="U24" s="237"/>
    </row>
    <row r="25" spans="1:21" s="236" customFormat="1" ht="16.5">
      <c r="A25" s="235"/>
    </row>
  </sheetData>
  <mergeCells count="5">
    <mergeCell ref="J9:J24"/>
    <mergeCell ref="A10:A15"/>
    <mergeCell ref="A16:A17"/>
    <mergeCell ref="A18:A21"/>
    <mergeCell ref="A22:A23"/>
  </mergeCells>
  <hyperlinks>
    <hyperlink ref="F20:F21" r:id="rId1" display="https://mind.id/pages/members" xr:uid="{FDEF9964-9C88-485D-9F31-042CC2DE2493}"/>
    <hyperlink ref="F9" r:id="rId2" xr:uid="{83946A58-F2C3-48BB-9C70-593DAB8DE046}"/>
    <hyperlink ref="F10" r:id="rId3" location=":~:text=Undang%2Dundang%20Nomor%2019%20Tahun%202003%20Tentang%20Badan%20Usaha%20Milik%20Negara" xr:uid="{028D7785-6E38-48C8-BF3E-9EFA0B0A5DEC}"/>
    <hyperlink ref="F11" r:id="rId4" location=":~:text=Undang%2Dundang%20Nomor%2019%20Tahun%202003%20Tentang%20Badan%20Usaha%20Milik%20Negara" xr:uid="{A7BA3EEC-6013-4168-B5BB-072E6012637D}"/>
    <hyperlink ref="F12" r:id="rId5" location=":~:text=Undang%2Dundang%20Nomor%2019%20Tahun%202003%20Tentang%20Badan%20Usaha%20Milik%20Negara" xr:uid="{B7D172AE-E14C-43AF-BBDA-9631B00AA961}"/>
    <hyperlink ref="F19" r:id="rId6" display="https://mind.id/pages/members" xr:uid="{65AFC3E7-45F9-478F-A8DE-1F5F0A5FEDB3}"/>
    <hyperlink ref="F18" r:id="rId7" display="https://mind.id/pages/members" xr:uid="{1DF11568-B166-4C6F-952E-C2E89F6F7EA4}"/>
    <hyperlink ref="F16:F17" r:id="rId8" display="https://mind.id/pages/members" xr:uid="{CA53C1E4-0230-4FB8-93EA-19242876E722}"/>
    <hyperlink ref="F22" r:id="rId9" display="https://mind.id/pages/members" xr:uid="{B8B1CE34-7EA4-4DE3-B5D3-AE30707D3677}"/>
    <hyperlink ref="F23" r:id="rId10" display="https://mind.id/pages/members" xr:uid="{3FA964C3-F8F9-4FD1-BD96-4EA28E8E9925}"/>
    <hyperlink ref="F24" r:id="rId11" display="https://mind.id/pages/members" xr:uid="{60B3F1C8-CD5F-4167-8931-00271FB3C70C}"/>
  </hyperlinks>
  <pageMargins left="0.7" right="0.7" top="0.75" bottom="0.75" header="0.3" footer="0.3"/>
  <pageSetup paperSize="8" orientation="landscape" horizontalDpi="1200" verticalDpi="1200"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12" ma:contentTypeDescription="Create a new document." ma:contentTypeScope="" ma:versionID="f5dd29a87e61a77ba8786bd7134f6628">
  <xsd:schema xmlns:xsd="http://www.w3.org/2001/XMLSchema" xmlns:xs="http://www.w3.org/2001/XMLSchema" xmlns:p="http://schemas.microsoft.com/office/2006/metadata/properties" xmlns:ns2="d9eb0d81-beec-4074-bc6f-8be11319408c" xmlns:ns3="ec4d7596-7f32-41a8-9a95-4275d9a1ea6b" targetNamespace="http://schemas.microsoft.com/office/2006/metadata/properties" ma:root="true" ma:fieldsID="6ca7b408473883a6152b46500ab68b83" ns2:_="" ns3:_="">
    <xsd:import namespace="d9eb0d81-beec-4074-bc6f-8be11319408c"/>
    <xsd:import namespace="ec4d7596-7f32-41a8-9a95-4275d9a1ea6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4d7596-7f32-41a8-9a95-4275d9a1ea6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f0baf1-86eb-465a-a248-232f9a8b4d34}" ma:internalName="TaxCatchAll" ma:showField="CatchAllData" ma:web="ec4d7596-7f32-41a8-9a95-4275d9a1ea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c4d7596-7f32-41a8-9a95-4275d9a1ea6b" xsi:nil="true"/>
    <lcf76f155ced4ddcb4097134ff3c332f xmlns="d9eb0d81-beec-4074-bc6f-8be1131940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0BC6C0-7B6D-4886-820A-3A51F212CFFB}"/>
</file>

<file path=customXml/itemProps2.xml><?xml version="1.0" encoding="utf-8"?>
<ds:datastoreItem xmlns:ds="http://schemas.openxmlformats.org/officeDocument/2006/customXml" ds:itemID="{EBAB30F4-03AC-45D5-A658-69C94E7814BB}"/>
</file>

<file path=customXml/itemProps3.xml><?xml version="1.0" encoding="utf-8"?>
<ds:datastoreItem xmlns:ds="http://schemas.openxmlformats.org/officeDocument/2006/customXml" ds:itemID="{8519F17E-4F5A-450D-B771-D83C95A897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
  <cp:revision/>
  <dcterms:created xsi:type="dcterms:W3CDTF">2020-07-14T03:16:31Z</dcterms:created>
  <dcterms:modified xsi:type="dcterms:W3CDTF">2023-12-28T03:57:58Z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